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e Hicks\Documents\Documents\Blood Bowl League\Team Rosters\"/>
    </mc:Choice>
  </mc:AlternateContent>
  <xr:revisionPtr revIDLastSave="0" documentId="13_ncr:1_{B5F47AFC-CDE6-4CDB-82DD-8B178EA164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1" sheetId="1" r:id="rId1"/>
    <sheet name="Results" sheetId="2" r:id="rId2"/>
  </sheets>
  <definedNames>
    <definedName name="Amazon">'Team 1'!$AE$5:$AE$8</definedName>
    <definedName name="Black_Orc">'Team 1'!$AE$10:$AE$12</definedName>
    <definedName name="Brettonian">'Team 1'!$AE$14:$AE$17</definedName>
    <definedName name="Chaos_Chosen">'Team 1'!$AE$19:$AE$23</definedName>
    <definedName name="Chaos_Dwarf">'Team 1'!$AE$25:$AE$30</definedName>
    <definedName name="Chaos_Renegade">'Team 1'!$AE$32:$AE$41</definedName>
    <definedName name="Dark_Elves">'Team 1'!$AE$43:$AE$47</definedName>
    <definedName name="Dwarves">'Team 1'!$AE$49:$AE$53</definedName>
    <definedName name="Elven_Union">'Team 1'!$AE$55:$AE$58</definedName>
    <definedName name="Favoured_of">'Team 1'!$B$77:$B$81</definedName>
    <definedName name="Gnomes">'Team 1'!$AE$60:$AE$64</definedName>
    <definedName name="Goblins">'Team 1'!$AE$66:$AE$73</definedName>
    <definedName name="Halflings">'Team 1'!$AE$75:$AE$78</definedName>
    <definedName name="High_Elves">'Team 1'!$AE$80:$AE$83</definedName>
    <definedName name="Humans">'Team 1'!$AE$85:$AE$90</definedName>
    <definedName name="Imperial_Nobles">'Team 1'!$AE$92:$AE$96</definedName>
    <definedName name="Khorne">'Team 1'!$AE$98:$AE$101</definedName>
    <definedName name="Lizardmen">'Team 1'!$AE$103:$AE$106</definedName>
    <definedName name="Necromantic_Horror">'Team 1'!$AE$108:$AE$112</definedName>
    <definedName name="Norse">'Team 1'!$AE$114:$AE$119</definedName>
    <definedName name="Nurgle">'Team 1'!$AE$121:$AE$124</definedName>
    <definedName name="Ogres">'Team 1'!$AE$126:$AE$128</definedName>
    <definedName name="Old_World_Alliance">'Team 1'!$AE$130:$AE$140</definedName>
    <definedName name="Orcs">'Team 1'!$AE$142:$AE$147</definedName>
    <definedName name="_xlnm.Print_Area" localSheetId="0">'Team 1'!$A$1:$N$39</definedName>
    <definedName name="Shambling_Undead">'Team 1'!$AE$149:$AE$153</definedName>
    <definedName name="Skaven">'Team 1'!$AE$155:$AE$159</definedName>
    <definedName name="Snotlings">'Team 1'!$AE$161:$AE$166</definedName>
    <definedName name="Tomb_Kings">'Team 1'!$AE$168:$AE$171</definedName>
    <definedName name="Underworld_Denizens">'Team 1'!$AE$173:$AE$180</definedName>
    <definedName name="Vampires">'Team 1'!$AE$182:$AE$186</definedName>
    <definedName name="Wood_Elves">'Team 1'!$AE$188:$AE$192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L36" i="1"/>
  <c r="K36" i="1"/>
  <c r="J36" i="1"/>
  <c r="I36" i="1"/>
  <c r="H36" i="1"/>
  <c r="G36" i="1"/>
  <c r="N34" i="1"/>
  <c r="L34" i="1"/>
  <c r="K34" i="1"/>
  <c r="J34" i="1"/>
  <c r="I34" i="1"/>
  <c r="H34" i="1"/>
  <c r="G34" i="1"/>
  <c r="N32" i="1"/>
  <c r="L32" i="1"/>
  <c r="K32" i="1"/>
  <c r="J32" i="1"/>
  <c r="I32" i="1"/>
  <c r="H32" i="1"/>
  <c r="G32" i="1"/>
  <c r="N30" i="1"/>
  <c r="L30" i="1"/>
  <c r="K30" i="1"/>
  <c r="J30" i="1"/>
  <c r="I30" i="1"/>
  <c r="H30" i="1"/>
  <c r="G30" i="1"/>
  <c r="N28" i="1"/>
  <c r="L28" i="1"/>
  <c r="K28" i="1"/>
  <c r="J28" i="1"/>
  <c r="I28" i="1"/>
  <c r="H28" i="1"/>
  <c r="G28" i="1"/>
  <c r="N26" i="1"/>
  <c r="L26" i="1"/>
  <c r="K26" i="1"/>
  <c r="J26" i="1"/>
  <c r="I26" i="1"/>
  <c r="H26" i="1"/>
  <c r="G26" i="1"/>
  <c r="N24" i="1"/>
  <c r="L24" i="1"/>
  <c r="K24" i="1"/>
  <c r="J24" i="1"/>
  <c r="I24" i="1"/>
  <c r="H24" i="1"/>
  <c r="G24" i="1"/>
  <c r="N22" i="1"/>
  <c r="L22" i="1"/>
  <c r="K22" i="1"/>
  <c r="J22" i="1"/>
  <c r="I22" i="1"/>
  <c r="H22" i="1"/>
  <c r="G22" i="1"/>
  <c r="N20" i="1"/>
  <c r="L20" i="1"/>
  <c r="K20" i="1"/>
  <c r="J20" i="1"/>
  <c r="I20" i="1"/>
  <c r="H20" i="1"/>
  <c r="G20" i="1"/>
  <c r="N18" i="1"/>
  <c r="L18" i="1"/>
  <c r="K18" i="1"/>
  <c r="J18" i="1"/>
  <c r="I18" i="1"/>
  <c r="H18" i="1"/>
  <c r="G18" i="1"/>
  <c r="N16" i="1"/>
  <c r="L16" i="1"/>
  <c r="K16" i="1"/>
  <c r="J16" i="1"/>
  <c r="I16" i="1"/>
  <c r="H16" i="1"/>
  <c r="G16" i="1"/>
  <c r="N14" i="1"/>
  <c r="L14" i="1"/>
  <c r="K14" i="1"/>
  <c r="J14" i="1"/>
  <c r="I14" i="1"/>
  <c r="H14" i="1"/>
  <c r="G14" i="1"/>
  <c r="N12" i="1"/>
  <c r="L12" i="1"/>
  <c r="K12" i="1"/>
  <c r="J12" i="1"/>
  <c r="I12" i="1"/>
  <c r="H12" i="1"/>
  <c r="G12" i="1"/>
  <c r="N10" i="1"/>
  <c r="L10" i="1"/>
  <c r="K10" i="1"/>
  <c r="J10" i="1"/>
  <c r="I10" i="1"/>
  <c r="H10" i="1"/>
  <c r="G10" i="1"/>
  <c r="N8" i="1"/>
  <c r="L8" i="1"/>
  <c r="K8" i="1"/>
  <c r="J8" i="1"/>
  <c r="I8" i="1"/>
  <c r="H8" i="1"/>
  <c r="G8" i="1"/>
  <c r="N6" i="1"/>
  <c r="L6" i="1"/>
  <c r="K6" i="1"/>
  <c r="J6" i="1"/>
  <c r="I6" i="1"/>
  <c r="H6" i="1"/>
  <c r="G6" i="1"/>
  <c r="B4" i="1"/>
  <c r="Z30" i="1" l="1"/>
  <c r="Z26" i="1"/>
  <c r="Z24" i="1"/>
  <c r="Z20" i="1"/>
  <c r="Z18" i="1"/>
  <c r="Z14" i="1"/>
  <c r="Z12" i="1"/>
  <c r="Z8" i="1"/>
  <c r="Z6" i="1"/>
  <c r="Z36" i="1"/>
  <c r="Z32" i="1"/>
  <c r="Z28" i="1"/>
  <c r="Z22" i="1"/>
  <c r="Z16" i="1"/>
  <c r="Z10" i="1"/>
  <c r="Z34" i="1"/>
  <c r="I4" i="1"/>
  <c r="P8" i="1" l="1"/>
  <c r="P10" i="1"/>
  <c r="P12" i="1"/>
  <c r="P14" i="1"/>
  <c r="P16" i="1"/>
  <c r="P18" i="1"/>
  <c r="P20" i="1"/>
  <c r="P22" i="1"/>
  <c r="P24" i="1"/>
  <c r="P26" i="1"/>
  <c r="P28" i="1"/>
  <c r="P30" i="1"/>
  <c r="P32" i="1"/>
  <c r="P34" i="1"/>
  <c r="P36" i="1"/>
  <c r="P6" i="1"/>
  <c r="O6" i="1"/>
  <c r="M4" i="1" l="1"/>
  <c r="M38" i="1" s="1"/>
  <c r="O8" i="1"/>
  <c r="O14" i="1"/>
  <c r="O12" i="1"/>
  <c r="O16" i="1"/>
  <c r="O18" i="1"/>
  <c r="O20" i="1"/>
  <c r="O22" i="1"/>
  <c r="O24" i="1"/>
  <c r="O26" i="1"/>
  <c r="O28" i="1"/>
  <c r="O30" i="1"/>
  <c r="O32" i="1"/>
  <c r="O34" i="1"/>
  <c r="O36" i="1"/>
  <c r="O10" i="1"/>
  <c r="D4" i="1" l="1"/>
  <c r="S38" i="1"/>
  <c r="T38" i="1"/>
  <c r="X38" i="1" l="1"/>
  <c r="W38" i="1"/>
  <c r="V38" i="1"/>
  <c r="U38" i="1"/>
  <c r="R38" i="1"/>
</calcChain>
</file>

<file path=xl/sharedStrings.xml><?xml version="1.0" encoding="utf-8"?>
<sst xmlns="http://schemas.openxmlformats.org/spreadsheetml/2006/main" count="952" uniqueCount="418">
  <si>
    <t>Re-rolls</t>
  </si>
  <si>
    <t>Treasury</t>
  </si>
  <si>
    <t>Cost</t>
  </si>
  <si>
    <t>Total</t>
  </si>
  <si>
    <t>#</t>
  </si>
  <si>
    <t>Name</t>
  </si>
  <si>
    <t>Position</t>
  </si>
  <si>
    <t>Injury</t>
  </si>
  <si>
    <t>MA</t>
  </si>
  <si>
    <t>ST</t>
  </si>
  <si>
    <t>AG</t>
  </si>
  <si>
    <t>AV</t>
  </si>
  <si>
    <t>T/D</t>
  </si>
  <si>
    <t>Int</t>
  </si>
  <si>
    <t>Cas</t>
  </si>
  <si>
    <t>Pass</t>
  </si>
  <si>
    <t>MVP</t>
  </si>
  <si>
    <t>SPP</t>
  </si>
  <si>
    <t>Level</t>
  </si>
  <si>
    <t>Season</t>
  </si>
  <si>
    <t>Team Value</t>
  </si>
  <si>
    <t>Amazon</t>
  </si>
  <si>
    <t>Lizardmen</t>
  </si>
  <si>
    <t>Norse</t>
  </si>
  <si>
    <t>Nurgle</t>
  </si>
  <si>
    <t>Skaven</t>
  </si>
  <si>
    <t>Rookie</t>
  </si>
  <si>
    <t>Experienced</t>
  </si>
  <si>
    <t>Veteran</t>
  </si>
  <si>
    <t>Emerging Star</t>
  </si>
  <si>
    <t>Super Star</t>
  </si>
  <si>
    <t>Legend</t>
  </si>
  <si>
    <t>TTM</t>
  </si>
  <si>
    <t>Spent</t>
  </si>
  <si>
    <t>PA</t>
  </si>
  <si>
    <t>Star Player</t>
  </si>
  <si>
    <t>MNG</t>
  </si>
  <si>
    <t>Niggle</t>
  </si>
  <si>
    <t>Niggle X 2</t>
  </si>
  <si>
    <t>Niggle X 3</t>
  </si>
  <si>
    <t>Stat bust</t>
  </si>
  <si>
    <t>Stat bust X 2</t>
  </si>
  <si>
    <t>Dedicated Fans</t>
  </si>
  <si>
    <t>MNG &amp; Niggle</t>
  </si>
  <si>
    <t>MNG &amp; Niggle X 2</t>
  </si>
  <si>
    <t>MNG &amp; Niggle X 3</t>
  </si>
  <si>
    <t>MNG &amp; Stat bust</t>
  </si>
  <si>
    <t>MNG &amp; Stat bust X 2</t>
  </si>
  <si>
    <t>Temp Ret</t>
  </si>
  <si>
    <t>yes</t>
  </si>
  <si>
    <t>Retired/Injured Player Value</t>
  </si>
  <si>
    <t>Current TV</t>
  </si>
  <si>
    <t>Stat Bust &amp; Niggle</t>
  </si>
  <si>
    <t>Stat Bust x 2 &amp; Niggle</t>
  </si>
  <si>
    <t>Stat Bust x 2 &amp; Niggle x 2</t>
  </si>
  <si>
    <t>Stat Bust &amp; Niggle X 2</t>
  </si>
  <si>
    <t>Stat Bust &amp; Niggle X 3</t>
  </si>
  <si>
    <t>Stat Bust X 2 &amp; Niggle X 3</t>
  </si>
  <si>
    <t>Value</t>
  </si>
  <si>
    <t>Cheerleaders</t>
  </si>
  <si>
    <t>Asst Coaches</t>
  </si>
  <si>
    <t>Apoth</t>
  </si>
  <si>
    <t>3+</t>
  </si>
  <si>
    <t>4+</t>
  </si>
  <si>
    <t>5+</t>
  </si>
  <si>
    <t>8+</t>
  </si>
  <si>
    <t>Chaos_Chosen</t>
  </si>
  <si>
    <t>6+</t>
  </si>
  <si>
    <t>7+</t>
  </si>
  <si>
    <t>10+</t>
  </si>
  <si>
    <t>Trained Troll</t>
  </si>
  <si>
    <t>Beastman Runner Lineman</t>
  </si>
  <si>
    <t>9+</t>
  </si>
  <si>
    <t>Chosen Blocker</t>
  </si>
  <si>
    <t>Chaos Troll</t>
  </si>
  <si>
    <t>Chaos Ogre</t>
  </si>
  <si>
    <t>Minotaur</t>
  </si>
  <si>
    <t>-</t>
  </si>
  <si>
    <t>Hobgoblin Lineman</t>
  </si>
  <si>
    <t>None</t>
  </si>
  <si>
    <t>Chaos Dwarf Blocker</t>
  </si>
  <si>
    <t>Bull Centaur Blitzer</t>
  </si>
  <si>
    <t>Enslaved Minotaur</t>
  </si>
  <si>
    <t>Chaos_Dwarf</t>
  </si>
  <si>
    <t>Renegade Human Lineman</t>
  </si>
  <si>
    <t>Renegade Human Thrower</t>
  </si>
  <si>
    <t>Renegade Goblin</t>
  </si>
  <si>
    <t>Renegade Orc</t>
  </si>
  <si>
    <t>Renegade Skaven</t>
  </si>
  <si>
    <t>Renegade Dark Elf</t>
  </si>
  <si>
    <t>2+</t>
  </si>
  <si>
    <t>Renegade Troll</t>
  </si>
  <si>
    <t>Renegade Ogre</t>
  </si>
  <si>
    <t>Renegade Minotaur</t>
  </si>
  <si>
    <t>Renegade Rat Ogre</t>
  </si>
  <si>
    <t>Chaos_Renegade</t>
  </si>
  <si>
    <t>Dark Elf Lineman</t>
  </si>
  <si>
    <t>Assassin</t>
  </si>
  <si>
    <t>Witch Elf</t>
  </si>
  <si>
    <t>Troll Slayer</t>
  </si>
  <si>
    <t>11+</t>
  </si>
  <si>
    <t>Elven_Union</t>
  </si>
  <si>
    <t>Goblin Lineman</t>
  </si>
  <si>
    <t>Bomma</t>
  </si>
  <si>
    <t>Looney</t>
  </si>
  <si>
    <t>Fanatic</t>
  </si>
  <si>
    <t>Pogoer</t>
  </si>
  <si>
    <t>Ooligan</t>
  </si>
  <si>
    <t>Doom Diver</t>
  </si>
  <si>
    <t>Goblins</t>
  </si>
  <si>
    <t>Hopeful</t>
  </si>
  <si>
    <t>Hefty</t>
  </si>
  <si>
    <t>Altern Forest Treeman</t>
  </si>
  <si>
    <t>Halflings</t>
  </si>
  <si>
    <t>High_Elves</t>
  </si>
  <si>
    <t>Halfling Hopeful</t>
  </si>
  <si>
    <t>Humans</t>
  </si>
  <si>
    <t>Imperial Retainer Lineman</t>
  </si>
  <si>
    <t>Bodyguards</t>
  </si>
  <si>
    <t>Imperial_Nobles</t>
  </si>
  <si>
    <t>Tomb_Kings</t>
  </si>
  <si>
    <t>Skeleton Lineman</t>
  </si>
  <si>
    <t>Tomb Guardian</t>
  </si>
  <si>
    <t>Chameleon Skink</t>
  </si>
  <si>
    <t>Saurus Blockers</t>
  </si>
  <si>
    <t>Kroxigor</t>
  </si>
  <si>
    <t>Zombie Lineman</t>
  </si>
  <si>
    <t>Ghoul Runner</t>
  </si>
  <si>
    <t>Wraith</t>
  </si>
  <si>
    <t>Werewolf</t>
  </si>
  <si>
    <t>Flesh Golem</t>
  </si>
  <si>
    <t>Necromantic_Horror</t>
  </si>
  <si>
    <t>Ulfwerener</t>
  </si>
  <si>
    <t>Yhetee</t>
  </si>
  <si>
    <t>Old_World_Alliance</t>
  </si>
  <si>
    <t>Wight Blitzers</t>
  </si>
  <si>
    <t>Mummy</t>
  </si>
  <si>
    <t>Shambling_Undead</t>
  </si>
  <si>
    <t>Gutter Runner</t>
  </si>
  <si>
    <t>Rat Ogre</t>
  </si>
  <si>
    <t>Snotling Lineman</t>
  </si>
  <si>
    <t>Fungus Flingas</t>
  </si>
  <si>
    <t>Fun-hoppas</t>
  </si>
  <si>
    <t>Stilty Runnas</t>
  </si>
  <si>
    <t>Pump Wagon</t>
  </si>
  <si>
    <t>Snotlings</t>
  </si>
  <si>
    <t>Skaven Thrower</t>
  </si>
  <si>
    <t>Skaven Blitzer</t>
  </si>
  <si>
    <t>Underworld_Denizens</t>
  </si>
  <si>
    <t>Thrall Lineman</t>
  </si>
  <si>
    <t>Vampire Blitzer</t>
  </si>
  <si>
    <t>Vampires</t>
  </si>
  <si>
    <t>Wood Elf Lineman</t>
  </si>
  <si>
    <t>Wardancer</t>
  </si>
  <si>
    <t>Loren Forest Treeman</t>
  </si>
  <si>
    <t>Wood_Elves</t>
  </si>
  <si>
    <t>Dark_Elves</t>
  </si>
  <si>
    <t>Lustrian Superleague</t>
  </si>
  <si>
    <t>Favoured of….</t>
  </si>
  <si>
    <t>Chaos Undivided</t>
  </si>
  <si>
    <t>Khorne</t>
  </si>
  <si>
    <t>Slaanesh</t>
  </si>
  <si>
    <t>Tzeentch</t>
  </si>
  <si>
    <t>Old World Classic</t>
  </si>
  <si>
    <t>Underworld Challenge</t>
  </si>
  <si>
    <t>Special Rules</t>
  </si>
  <si>
    <t>Favoured of</t>
  </si>
  <si>
    <t>N/A</t>
  </si>
  <si>
    <t>Dark Elf Blitzer</t>
  </si>
  <si>
    <t>Dark Elf Runner</t>
  </si>
  <si>
    <t>Dwarf Runner</t>
  </si>
  <si>
    <t>Dwarf Blitzer</t>
  </si>
  <si>
    <t>Goblin-Trained Troll</t>
  </si>
  <si>
    <t>Halfling Catcher</t>
  </si>
  <si>
    <t>High Elf Lineman</t>
  </si>
  <si>
    <t>High Elf Thrower</t>
  </si>
  <si>
    <t>High Elf Catcher</t>
  </si>
  <si>
    <t>High Elf Blitzer</t>
  </si>
  <si>
    <t>Human Lineman</t>
  </si>
  <si>
    <t>Human Thrower</t>
  </si>
  <si>
    <t>Human Catcher</t>
  </si>
  <si>
    <t>Human Blitzer</t>
  </si>
  <si>
    <t>Human Ogre</t>
  </si>
  <si>
    <t>Imperial Thrower</t>
  </si>
  <si>
    <t>Imperial Ogre</t>
  </si>
  <si>
    <t>Wood Elf Thrower</t>
  </si>
  <si>
    <t>Wood Elf Catcher</t>
  </si>
  <si>
    <t>TEAM NAME</t>
  </si>
  <si>
    <t>Opponent</t>
  </si>
  <si>
    <t>W/L/D</t>
  </si>
  <si>
    <t>TD's</t>
  </si>
  <si>
    <t>CAS's</t>
  </si>
  <si>
    <t>SPP's</t>
  </si>
  <si>
    <t>Winnings</t>
  </si>
  <si>
    <t>Inducements</t>
  </si>
  <si>
    <t>FF</t>
  </si>
  <si>
    <t>Notes</t>
  </si>
  <si>
    <t>Game No</t>
  </si>
  <si>
    <t>Valkyrie</t>
  </si>
  <si>
    <t>Beer Boar</t>
  </si>
  <si>
    <t>Eagle Warrior Linewoman</t>
  </si>
  <si>
    <t>Python Warrior Thrower</t>
  </si>
  <si>
    <t>Piranha Warrior Blitzer</t>
  </si>
  <si>
    <t>Jaguar Warrior Blocker</t>
  </si>
  <si>
    <t>Vampire Thrower</t>
  </si>
  <si>
    <t>Vampire Runner</t>
  </si>
  <si>
    <t>Vargheist</t>
  </si>
  <si>
    <t>Bonus</t>
  </si>
  <si>
    <t>Game Type (League/Cup/Conf)</t>
  </si>
  <si>
    <t>Gnomes</t>
  </si>
  <si>
    <t>Gnome Lineman</t>
  </si>
  <si>
    <t>Gnome Beastmaster</t>
  </si>
  <si>
    <t>Gnome Illusionist</t>
  </si>
  <si>
    <t>Woodland Fox</t>
  </si>
  <si>
    <t>Team Type</t>
  </si>
  <si>
    <t>Hashut</t>
  </si>
  <si>
    <t>Hobgoblin Sneaky Stabba</t>
  </si>
  <si>
    <t>Chaos Dwarf Flamesmith</t>
  </si>
  <si>
    <t>Brettonian Squire</t>
  </si>
  <si>
    <t>Brettonian Knight Catcher</t>
  </si>
  <si>
    <t>Brettonian Knight Thrower</t>
  </si>
  <si>
    <t>Grail Knight</t>
  </si>
  <si>
    <t>Brettonian</t>
  </si>
  <si>
    <t>Favoured of Khorne, Slaanesh, Tzeentch, Nurgle or Undivided</t>
  </si>
  <si>
    <t>Dwarf Lineman</t>
  </si>
  <si>
    <t>Elf Lineman</t>
  </si>
  <si>
    <t>Elf Thrower</t>
  </si>
  <si>
    <t>Elf Catcher</t>
  </si>
  <si>
    <t>Elf Blitzer</t>
  </si>
  <si>
    <t>Noble Blitzer</t>
  </si>
  <si>
    <t>Skink Lineman</t>
  </si>
  <si>
    <t>Tomb Kings Thrower</t>
  </si>
  <si>
    <t>Tomb Kings Blitzer</t>
  </si>
  <si>
    <t>Norse Raider</t>
  </si>
  <si>
    <t>Norse Berserker</t>
  </si>
  <si>
    <t>Ogre</t>
  </si>
  <si>
    <t>Troll</t>
  </si>
  <si>
    <t>Skaven Clanrat</t>
  </si>
  <si>
    <t>Skills/Keywords</t>
  </si>
  <si>
    <t>(Human, Lineman) Dodge</t>
  </si>
  <si>
    <t>(Human, Blitzer) Dodge, Hit And Run, Jump Up</t>
  </si>
  <si>
    <t>(Human, Thrower) Dodge, Pass, On The Ball, Safe Pass</t>
  </si>
  <si>
    <t>(Human, Blocker) Defensive, Dodge</t>
  </si>
  <si>
    <t>(Troll, Big Guy) Always Hungry, Mighty Blow, Projectile Vomit, Really Stupid, Regeneration, Throw Team-mate</t>
  </si>
  <si>
    <t>(Human, Lineman) Wrestle</t>
  </si>
  <si>
    <t>(Human, Catcher) Catch, Dauntless, Nerves of Steel</t>
  </si>
  <si>
    <t>(Human, Thrower) Dauntless, Nerves of Steel, Pass</t>
  </si>
  <si>
    <t>(Human, Blitzer) Block, Dauntless, Steady Footing</t>
  </si>
  <si>
    <t>(Beastman, Lineman) Horns, Thick Skull</t>
  </si>
  <si>
    <t>(Human, Blocker) Arm Bar</t>
  </si>
  <si>
    <t>(Troll, Big Guy) Always Hungry, Loner (4+), Might Blow, Projectile Vomit, Really Stupid, Regeneration, Throw Team-mate</t>
  </si>
  <si>
    <t>(Ogre, Big Guy) Bone Head, Loner (4+), Mighty Blow, Thick Skull, Throw Team-mate</t>
  </si>
  <si>
    <t>(Minotaur, Big Guy) Loner (4+), Frenzy, Horns, Mighty Blow, Thick Skull, Unchannelled Fury</t>
  </si>
  <si>
    <t>(Goblin, Lineman)</t>
  </si>
  <si>
    <t>(Dwarf, Blocker) Block, Iron Hard Skin, Thick Skull</t>
  </si>
  <si>
    <t>(Dwarf, Blitzer) Sprint, Sure Feet, Thick Skull, Unsteady</t>
  </si>
  <si>
    <t>(Minotaur, Big Guy) Unchannelled Fury, Frenzy, Horns, Loner (4+), Mighty Blow, Thick Skull</t>
  </si>
  <si>
    <t>(Goblin, Special) Shadowing, Stab</t>
  </si>
  <si>
    <t>(Dwarf, Special) Brawler, Breathe Fire, Disturbing Presence, Thick Skull</t>
  </si>
  <si>
    <t>(Human, Lineman) Animosity (all)</t>
  </si>
  <si>
    <t>(Human, Thrower) Animosity (all), Pass, Sure Hands</t>
  </si>
  <si>
    <t>(Goblin, Lineman) Animosity (all), Dodge, Right Stuff, Stunty</t>
  </si>
  <si>
    <t>(Orc, Lineman) Animosity (all)</t>
  </si>
  <si>
    <t>(Skaven, Lineman) Animosty (all)</t>
  </si>
  <si>
    <t>(Elf, Lineman) Animosity (all)</t>
  </si>
  <si>
    <t>(Skaven, Big Guy) Animal Savagery, Frenzy, Loner (4+), Mighty Blow, Prehensile Tail</t>
  </si>
  <si>
    <t>(Elf, Lineman)</t>
  </si>
  <si>
    <t>(Elf, Runner) Dump-off, Punt</t>
  </si>
  <si>
    <t>(Elf, Blitzer) Block</t>
  </si>
  <si>
    <t>(Elf, Special) Shadowing, Stab, Hit &amp; Run</t>
  </si>
  <si>
    <t>(Elf, Special) Dodge, Frenzy, Jump Up</t>
  </si>
  <si>
    <t>(Dwarf, Lineman) Block, Defensive, Thick Skull</t>
  </si>
  <si>
    <t>(Dwarf, Blitzer) Block, Tackle, Diving Tackle, Thick Skull</t>
  </si>
  <si>
    <t>(Elf, Lineman) Fumblerooskie</t>
  </si>
  <si>
    <t>(Elf, Thrower) Pass, Hail Mary Pass</t>
  </si>
  <si>
    <t>(Elf, Catcher) Catch, Diving Catch, Nerves of Steel</t>
  </si>
  <si>
    <t>(Elf, Blitzer) Block, Side Step</t>
  </si>
  <si>
    <t>(Gnome, Lineman) Jump Up, Right Stuff, Stunty, Wrestle</t>
  </si>
  <si>
    <t>(Gnome, Blocker) Guard, Jump Up, Stunty, Wrestle</t>
  </si>
  <si>
    <t>(Gnome, Special) Jump Up, Stunty, Trickster, Wrestle</t>
  </si>
  <si>
    <t>(Animal, Runner) Dodge, My Ball, Sidestep, Stunty</t>
  </si>
  <si>
    <t>(Treeman, Big Guy) Mighty Blow, Stand Firm, Strong Arm, Take Root, Thick Skull, Throw Team-mate, Timmm-ber!</t>
  </si>
  <si>
    <t>(Goblin, Lineman) Dodge, Right Stuff, Stunty</t>
  </si>
  <si>
    <t>(Goblin, Special) Bombardier, Dodge, Secret Weapon, Stunty</t>
  </si>
  <si>
    <t>(Goblin, Special) Chainsaw, Secret Weapon, Stunty, No Ball</t>
  </si>
  <si>
    <t>(Goblin, Special) Ball &amp; Chain, No Ball, Secret Weapon, Stunty</t>
  </si>
  <si>
    <t>(Goblin, Special) Dodge, Pogo, Stunty</t>
  </si>
  <si>
    <t>(Goblin, Special) Dirty Player, Disturbing Presence, Dodge, Right Stuff, Stunty, Taunt</t>
  </si>
  <si>
    <t>(Goblin, Special) Dodge, Right Stuff, Stunty, Swoop</t>
  </si>
  <si>
    <t>(Halfling, Lineman) Dodge, Right Stuff, Stunty</t>
  </si>
  <si>
    <t>(Halfling, Blocker) Dodge, Fend, Stunty</t>
  </si>
  <si>
    <t>(Halfling, Catcher) Catch, Dodge, Right Stuff, Sprint, Stunty</t>
  </si>
  <si>
    <t>(Elf, Thrower) Cloud Burster, Pass, Safe Pass</t>
  </si>
  <si>
    <t>(Elf, Catcher) Catch</t>
  </si>
  <si>
    <t>(Human, Lineman)</t>
  </si>
  <si>
    <t>(Human, Thrower) Pass, Sure Hands</t>
  </si>
  <si>
    <t>(Human, Catcher) Dodge, Catch</t>
  </si>
  <si>
    <t>(Human, Blitzer) Block, Tackle</t>
  </si>
  <si>
    <t>(Ogre, Big Guy) Bone Head, Loner (3+), Mighty Blow, Thick Skull, Throw Team-mate</t>
  </si>
  <si>
    <t>(Human, Lineman) Fend</t>
  </si>
  <si>
    <t>(Human, Thrower) Pass, Give &amp; Go, Pro</t>
  </si>
  <si>
    <t>(Human, Blitzer) Block, Catch, Pro</t>
  </si>
  <si>
    <t>(Human, Blocker) Stand Firm, Wrestle</t>
  </si>
  <si>
    <t>(Lizardman, Lineman) Dodge, Stunty</t>
  </si>
  <si>
    <t>(Lizardman, Thrower) Dodge, On the Ball, Shadowing, Stunty</t>
  </si>
  <si>
    <t>(Lizardman, Blocker) Juggernaut, Unsteady</t>
  </si>
  <si>
    <t>(Lizardman, Big Guy) Bone Head, Loner (4+), Mighty Blow, Prehensile Tail, Thick Skull</t>
  </si>
  <si>
    <t>(Human, Undead, Zombie, Lineman) Regeneration, Eye Gouge, Unsteady</t>
  </si>
  <si>
    <t>(Ghoul, Runner, Undead) Dodge, Regeneration</t>
  </si>
  <si>
    <t>(Wraith, Undead, Blocker) Block, Foul Appearance, No Ball, Regeneration, Side Step</t>
  </si>
  <si>
    <t>(Werewolf, Undead, Blitzer) Claws, Frenzy, Regeneration</t>
  </si>
  <si>
    <t>(Construct, Undead, Blocker) Regeneration, Stand Firm, Thick Skull, Unsteady</t>
  </si>
  <si>
    <t>(Human, Lineman) Block, Drunkard, Thick Skull, Unsteady</t>
  </si>
  <si>
    <t>(Human, Thrower, Catcher) Catch, Dauntless, Pass, Strip Ball</t>
  </si>
  <si>
    <t>(Animal, Special) Dodge, No Ball, Pick-me-up, Stunty, Titchy</t>
  </si>
  <si>
    <t>(Human, Blitzer) Block, Frenzy, Jump Up</t>
  </si>
  <si>
    <t>(Human, Blocker) Frenzy, Unsteady</t>
  </si>
  <si>
    <t>(Yhetee, Big Guy) Claws, Disturbing Presence, Frenzy, Loner (4+), Unchannelled Fury</t>
  </si>
  <si>
    <t>(Human, Catcher) Catch, Dodge</t>
  </si>
  <si>
    <t>(Dwarf, Runner) Sprint, Sure Hands, Thick Skull</t>
  </si>
  <si>
    <t>(Dwarf, Special) Block, Dauntless, Frenzy, Hatred (Troll), Thick Skull</t>
  </si>
  <si>
    <t>(Troll, Big Guy) Always Hungry, Loner (4+), Mighty Blow, Projectile Vomit, Really Stupid, Regeneration, Throw Team-mate</t>
  </si>
  <si>
    <t>(Skeleton, Human, Undead, Lineman) Regeneration, Thick Skull</t>
  </si>
  <si>
    <t>(Zombie, Human, Undead, Lineman) Eye Gouge, Regeneration, Unsteady</t>
  </si>
  <si>
    <t>(Ghoul, Undead, Runner) Dodge, regeneration</t>
  </si>
  <si>
    <t>(Human, Skeleton, Undead, Blitzer) Block, Regeneration, Tackle, Thick Skull</t>
  </si>
  <si>
    <t>(Human, Undead, Big Guy, Blocker) Mighty Blow, Regeneration</t>
  </si>
  <si>
    <t>(Skaven, Lineman)</t>
  </si>
  <si>
    <t>(Skaven, Thrower) Pass, Sure Hands</t>
  </si>
  <si>
    <t>(Skaven, Runner) Dodge, Stab</t>
  </si>
  <si>
    <t>(Skaven, Blitzer) Block, Strip Ball</t>
  </si>
  <si>
    <t>(Snotling, Lineman) Dodge, Right Stuff, Side Step, Stunty, Inisgnificant, Titchy</t>
  </si>
  <si>
    <t>(Snotling, Special) Bombardier, Dodge, Right Stuff, Secret Weapon, Side Step, Stunty, Titchy</t>
  </si>
  <si>
    <t>(Snotling, Special) Dodge, Pogo, Right Stuff, Sidestep, Stunty</t>
  </si>
  <si>
    <t>(Snotling, Runner) Dodge, Right Stuff, Side Step, Sprint, Stunty</t>
  </si>
  <si>
    <t>(Snotling, Big Guy, Special) Dirty Player, Juggernaut, Mighty Blow, Really Stupid, Stand Firm</t>
  </si>
  <si>
    <t>(Skeleton, Human, Undead, Thrower) Pass, Regeneration, Sure Hands, Thick Skull</t>
  </si>
  <si>
    <t>(Skeleton, Human, Undead, Blitzer) Block, Regeneration, Thick Skull</t>
  </si>
  <si>
    <t>(Human, Undead, Big Guy, Blocker) Brawler, Decay, Regeneration</t>
  </si>
  <si>
    <t>(Snotling, Lineman) Dodge, Right Stuff, Stunty, Side Step, Titchy, Insignificant</t>
  </si>
  <si>
    <t>(Skaven, Lineman) Animosity (Goblin)</t>
  </si>
  <si>
    <t>(Skaven, Thrower) Animosity (Goblin), Pass, Sure Hands</t>
  </si>
  <si>
    <t>(Skaven, Runner) Animosity (Goblin), Dodge, Stab</t>
  </si>
  <si>
    <t>(Skaven, Blitzer) Animosity (Goblin), Block, Strip Ball</t>
  </si>
  <si>
    <t>(Human, Thrall, Lineman)</t>
  </si>
  <si>
    <t>(Undead, Vampire, Runner) Blood Lust (3+), Hypnotic Gaze, Regeneration, Juggernaut</t>
  </si>
  <si>
    <t>(Undead, Vampire, Thrower) Bloodlust (2+), Hypnotic Gaze, Pass, Regeneration</t>
  </si>
  <si>
    <t>(Undead, Vampire, Runner) Bloodlust (2+), Hypnotic Gaze, Regeneration</t>
  </si>
  <si>
    <t>(Undead, Vampire, Big Guy) Bloodlust (3+), Claws, Frenzy, Loner (4+), Regeneration</t>
  </si>
  <si>
    <t>(Elf, Thrower) Pass, Safe Pair of Hands</t>
  </si>
  <si>
    <t>(Elf, Catcher) Catch, Dodge, Sprint</t>
  </si>
  <si>
    <t>(Elf, Blitzer) Block, Dodge, Leap</t>
  </si>
  <si>
    <t>(Treeman, Big Guy) Loner (4+), Mighty Blow, Stand Firm, Strong Arm, Take Root, Thick Skull, Throw Team-mate</t>
  </si>
  <si>
    <t>Favoured of (choose any)</t>
  </si>
  <si>
    <t>Favoured of Hashut</t>
  </si>
  <si>
    <t>Bribery &amp; Corruption</t>
  </si>
  <si>
    <t>Team Captain</t>
  </si>
  <si>
    <t>Masters of Undeath</t>
  </si>
  <si>
    <t>If Chaos Clash  then Favoured of Khorne.</t>
  </si>
  <si>
    <t>Bribery &amp; Corruption, Low Cost Linemen, Swarming</t>
  </si>
  <si>
    <t>Badlands Brawl</t>
  </si>
  <si>
    <t>Chaos Clash</t>
  </si>
  <si>
    <t>Elven Kingdoms</t>
  </si>
  <si>
    <t>Halfling Thimble Cup</t>
  </si>
  <si>
    <t>Sylvanian Spotlight</t>
  </si>
  <si>
    <t>Woodland</t>
  </si>
  <si>
    <t>Worlds Edge Superleague</t>
  </si>
  <si>
    <t>Landings</t>
  </si>
  <si>
    <t>Black_Orc</t>
  </si>
  <si>
    <t>Brawlin' Brutes, Bribery &amp; Corruption</t>
  </si>
  <si>
    <t>Dwarves</t>
  </si>
  <si>
    <t>Brawlin' Brutes, Favoured of Khorne</t>
  </si>
  <si>
    <t>Ogres</t>
  </si>
  <si>
    <t>Orcs</t>
  </si>
  <si>
    <t>Brawlin' Brutes, Team Captain</t>
  </si>
  <si>
    <t>Black Orc Trained Troll</t>
  </si>
  <si>
    <t>(Orc, Blocker) Brawler, Grab</t>
  </si>
  <si>
    <t>Black Orc</t>
  </si>
  <si>
    <t>(Goblin, Lineman) Dodge, Right Stuff, Stunty, Thick Skull</t>
  </si>
  <si>
    <t>Goblin Bruiser Lineman</t>
  </si>
  <si>
    <t>(Dwarf, Special, Big Guy) Break Tackle, Dirty Player, Juggernaut, Loner (4+), Mighty Blow, No Ball, Secret Weapon, Stand Firm</t>
  </si>
  <si>
    <t>Deathroller</t>
  </si>
  <si>
    <t>(Dwarf, Special) Block, Dauntless, Frenzy, Thick Skull, Hatred (Troll)</t>
  </si>
  <si>
    <t>(Dwarf, Runner) Sure Hands, Thick Skull, Sprint</t>
  </si>
  <si>
    <t>(Spawn, Big Guy) Claws, Frenzy, Loner (4+), Mighty Blow, Unchannelled Fury</t>
  </si>
  <si>
    <t>Bloodspawn</t>
  </si>
  <si>
    <t>(Human, Blocker) Frenzy</t>
  </si>
  <si>
    <t>Bloodseeker</t>
  </si>
  <si>
    <t>(Beastman, Runner) Horns, Juggernaut, Jump Up, Thick Skull</t>
  </si>
  <si>
    <t>Khorngors</t>
  </si>
  <si>
    <t>(Human, Lineman) Frenzy</t>
  </si>
  <si>
    <t>Bloodborn Marauder Lineman</t>
  </si>
  <si>
    <t>(Ogre, Blocker, Big Guy) Bone Head, Throw Team-mate, Mighty Blow, Thick Skull</t>
  </si>
  <si>
    <t>Ogre Blocker</t>
  </si>
  <si>
    <t>(Ogre, Thrower, Big Guy) Bone Head, Kick Team-mate, Mighty Blow, Thick Skull</t>
  </si>
  <si>
    <t>Ogre Runt Punter</t>
  </si>
  <si>
    <t>(Gnoblar, Lineman) Dodge, Right Stuff, Side Step, Stunty, Titchy</t>
  </si>
  <si>
    <t>Gnoblar Lineman</t>
  </si>
  <si>
    <t>(Spawn, Big Guy) Disturbing Presence, Foul Appearance, Loner (4+), Mighty Blow, Pick-Me-Up, Plague Ridden, Really Stupid, Regeneration, Tentacles</t>
  </si>
  <si>
    <t>Rotspawn</t>
  </si>
  <si>
    <t>(Human, Blocker) Disturbing Presence, Foul Appearance, Plague Ridden, Regeneration, Stand Firm, Unsteady</t>
  </si>
  <si>
    <t>Bloater</t>
  </si>
  <si>
    <t>(Beastman, Runner) Horns, Plague Ridden, Regeneration, Steady Footing, Thick Skull</t>
  </si>
  <si>
    <t>Pestigor</t>
  </si>
  <si>
    <t>(Human, Lineman) Decay, Plague Ridden</t>
  </si>
  <si>
    <t>Rotter Lineman</t>
  </si>
  <si>
    <t>(Orc, Blocker) Mighty Blow, Taunt, Thick Skull, Unsteady</t>
  </si>
  <si>
    <t>Big Un Blocker</t>
  </si>
  <si>
    <t>(Orc, Blitzer) Block, Break Tackle</t>
  </si>
  <si>
    <t>Orc Blitzer</t>
  </si>
  <si>
    <t>(Orc, Thrower) Pass, Sure Hands</t>
  </si>
  <si>
    <t>Orc Thrower</t>
  </si>
  <si>
    <t>(Orc, Lineman)</t>
  </si>
  <si>
    <t>Orc Lineman</t>
  </si>
  <si>
    <t>Brawlin' Brutes, Favoured of Nurgle</t>
  </si>
  <si>
    <t>Brawlin' Brutes, Low Cost Linemen</t>
  </si>
  <si>
    <t>League Type</t>
  </si>
  <si>
    <t>UW Snotling Lineman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</si>
</sst>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₲-474]"/>
  </numFmts>
  <fonts count="26" x14ac:knownFonts="1">
    <font>
      <sz val="11"/>
      <color theme="1"/>
      <name val="Calibri"/>
      <family val="2"/>
      <scheme val="minor"/>
    </font>
    <font>
      <b/>
      <sz val="28"/>
      <name val="Verdana"/>
      <family val="2"/>
    </font>
    <font>
      <sz val="16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1"/>
      <name val="Calibri"/>
      <family val="2"/>
      <scheme val="minor"/>
    </font>
    <font>
      <sz val="20"/>
      <name val="Verdana"/>
      <family val="2"/>
    </font>
    <font>
      <b/>
      <sz val="16"/>
      <name val="Verdana"/>
      <family val="2"/>
    </font>
    <font>
      <sz val="14"/>
      <name val="Calibri"/>
      <family val="2"/>
      <scheme val="minor"/>
    </font>
    <font>
      <sz val="15.4"/>
      <name val="Arial"/>
      <family val="2"/>
    </font>
    <font>
      <sz val="16"/>
      <name val="Calibri"/>
      <family val="2"/>
    </font>
    <font>
      <sz val="8"/>
      <name val="Verdana"/>
      <family val="2"/>
    </font>
    <font>
      <sz val="16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Verdana"/>
      <family val="2"/>
    </font>
    <font>
      <sz val="16"/>
      <color theme="4" tint="0.59996337778862885"/>
      <name val="Verdana"/>
      <family val="2"/>
    </font>
    <font>
      <sz val="16"/>
      <color theme="4" tint="0.59999389629810485"/>
      <name val="Verdana"/>
      <family val="2"/>
    </font>
    <font>
      <sz val="10"/>
      <color theme="1"/>
      <name val="Arial"/>
      <family val="2"/>
    </font>
    <font>
      <sz val="14"/>
      <color theme="1"/>
      <name val="Verdana"/>
      <family val="2"/>
    </font>
    <font>
      <b/>
      <sz val="20"/>
      <name val="Verdana"/>
      <family val="2"/>
    </font>
    <font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FFFF66"/>
        </stop>
      </gradient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6337778862885"/>
        <bgColor auto="1"/>
      </patternFill>
    </fill>
    <fill>
      <gradientFill degree="180">
        <stop position="0">
          <color theme="0"/>
        </stop>
        <stop position="1">
          <color theme="4" tint="0.59999389629810485"/>
        </stop>
      </gradientFill>
    </fill>
    <fill>
      <gradientFill degree="180">
        <stop position="0">
          <color theme="0"/>
        </stop>
        <stop position="1">
          <color rgb="FF78B8B0"/>
        </stop>
      </gradient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4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auto="1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3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6" fillId="8" borderId="1" xfId="0" applyFont="1" applyFill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7" xfId="1" applyBorder="1" applyAlignment="1">
      <alignment vertical="center"/>
    </xf>
    <xf numFmtId="0" fontId="15" fillId="0" borderId="8" xfId="1" applyBorder="1" applyAlignment="1">
      <alignment vertical="center"/>
    </xf>
    <xf numFmtId="0" fontId="15" fillId="0" borderId="10" xfId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5" fillId="0" borderId="12" xfId="1" applyBorder="1" applyAlignment="1">
      <alignment vertical="center"/>
    </xf>
    <xf numFmtId="0" fontId="2" fillId="2" borderId="1" xfId="0" applyFont="1" applyFill="1" applyBorder="1" applyAlignment="1" applyProtection="1">
      <alignment horizontal="center" shrinkToFit="1"/>
      <protection locked="0"/>
    </xf>
    <xf numFmtId="3" fontId="15" fillId="0" borderId="9" xfId="1" applyNumberFormat="1" applyBorder="1" applyAlignment="1">
      <alignment vertical="center"/>
    </xf>
    <xf numFmtId="3" fontId="15" fillId="0" borderId="11" xfId="1" applyNumberFormat="1" applyBorder="1" applyAlignment="1">
      <alignment vertical="center"/>
    </xf>
    <xf numFmtId="3" fontId="15" fillId="0" borderId="13" xfId="1" applyNumberFormat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8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/>
      <protection hidden="1"/>
    </xf>
    <xf numFmtId="3" fontId="2" fillId="2" borderId="4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3" fontId="0" fillId="0" borderId="0" xfId="0" applyNumberFormat="1"/>
    <xf numFmtId="3" fontId="13" fillId="0" borderId="0" xfId="0" applyNumberFormat="1" applyFont="1" applyAlignment="1">
      <alignment horizontal="center"/>
    </xf>
    <xf numFmtId="0" fontId="13" fillId="0" borderId="0" xfId="0" quotePrefix="1" applyFont="1" applyAlignment="1">
      <alignment horizont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/>
    </xf>
    <xf numFmtId="3" fontId="2" fillId="2" borderId="19" xfId="0" applyNumberFormat="1" applyFont="1" applyFill="1" applyBorder="1" applyAlignment="1" applyProtection="1">
      <alignment horizontal="center" shrinkToFit="1"/>
      <protection hidden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/>
      <protection locked="0"/>
    </xf>
    <xf numFmtId="0" fontId="20" fillId="3" borderId="14" xfId="0" applyFont="1" applyFill="1" applyBorder="1" applyAlignment="1" applyProtection="1">
      <alignment horizontal="center"/>
      <protection locked="0"/>
    </xf>
    <xf numFmtId="0" fontId="20" fillId="3" borderId="5" xfId="0" applyFont="1" applyFill="1" applyBorder="1" applyAlignment="1" applyProtection="1">
      <alignment horizontal="center"/>
      <protection locked="0"/>
    </xf>
    <xf numFmtId="3" fontId="20" fillId="4" borderId="19" xfId="0" applyNumberFormat="1" applyFont="1" applyFill="1" applyBorder="1" applyAlignment="1" applyProtection="1">
      <alignment horizontal="center" shrinkToFit="1"/>
      <protection locked="0" hidden="1"/>
    </xf>
    <xf numFmtId="3" fontId="20" fillId="3" borderId="19" xfId="0" applyNumberFormat="1" applyFont="1" applyFill="1" applyBorder="1" applyAlignment="1" applyProtection="1">
      <alignment horizontal="center" shrinkToFit="1"/>
      <protection locked="0" hidden="1"/>
    </xf>
    <xf numFmtId="0" fontId="20" fillId="4" borderId="14" xfId="0" applyFont="1" applyFill="1" applyBorder="1" applyAlignment="1" applyProtection="1">
      <alignment horizontal="center"/>
      <protection locked="0"/>
    </xf>
    <xf numFmtId="0" fontId="20" fillId="4" borderId="5" xfId="0" applyFont="1" applyFill="1" applyBorder="1" applyAlignment="1" applyProtection="1">
      <alignment horizontal="center"/>
      <protection locked="0"/>
    </xf>
    <xf numFmtId="3" fontId="20" fillId="4" borderId="24" xfId="0" applyNumberFormat="1" applyFont="1" applyFill="1" applyBorder="1" applyAlignment="1" applyProtection="1">
      <alignment horizontal="center" shrinkToFit="1"/>
      <protection locked="0" hidden="1"/>
    </xf>
    <xf numFmtId="0" fontId="20" fillId="4" borderId="23" xfId="0" applyFont="1" applyFill="1" applyBorder="1" applyAlignment="1" applyProtection="1">
      <alignment horizontal="center"/>
      <protection locked="0"/>
    </xf>
    <xf numFmtId="0" fontId="20" fillId="4" borderId="25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3" fontId="21" fillId="4" borderId="19" xfId="0" applyNumberFormat="1" applyFont="1" applyFill="1" applyBorder="1" applyAlignment="1" applyProtection="1">
      <alignment horizontal="center" shrinkToFit="1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3" fontId="22" fillId="0" borderId="11" xfId="0" applyNumberFormat="1" applyFont="1" applyBorder="1" applyAlignment="1">
      <alignment horizontal="right"/>
    </xf>
    <xf numFmtId="0" fontId="22" fillId="0" borderId="0" xfId="0" applyFont="1" applyAlignment="1">
      <alignment horizontal="center" shrinkToFit="1"/>
    </xf>
    <xf numFmtId="49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wrapText="1"/>
    </xf>
    <xf numFmtId="0" fontId="22" fillId="0" borderId="10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3" fontId="22" fillId="0" borderId="1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shrinkToFit="1"/>
    </xf>
    <xf numFmtId="3" fontId="13" fillId="0" borderId="11" xfId="0" applyNumberFormat="1" applyFont="1" applyBorder="1" applyAlignment="1">
      <alignment horizontal="center" shrinkToFit="1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>
      <alignment horizontal="center" vertical="center"/>
    </xf>
    <xf numFmtId="0" fontId="24" fillId="2" borderId="4" xfId="0" applyFont="1" applyFill="1" applyBorder="1" applyAlignment="1" applyProtection="1">
      <alignment horizontal="center"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2" fillId="4" borderId="4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7" fillId="9" borderId="15" xfId="0" applyFont="1" applyFill="1" applyBorder="1" applyAlignment="1" applyProtection="1">
      <alignment horizontal="center" shrinkToFit="1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12" fillId="10" borderId="21" xfId="0" applyFont="1" applyFill="1" applyBorder="1" applyAlignment="1">
      <alignment horizontal="center" shrinkToFit="1"/>
    </xf>
    <xf numFmtId="0" fontId="17" fillId="10" borderId="22" xfId="0" applyFont="1" applyFill="1" applyBorder="1" applyAlignment="1">
      <alignment horizontal="center" shrinkToFit="1"/>
    </xf>
    <xf numFmtId="0" fontId="12" fillId="9" borderId="21" xfId="0" applyFont="1" applyFill="1" applyBorder="1" applyAlignment="1">
      <alignment horizontal="center" shrinkToFit="1"/>
    </xf>
    <xf numFmtId="0" fontId="17" fillId="9" borderId="22" xfId="0" applyFont="1" applyFill="1" applyBorder="1" applyAlignment="1">
      <alignment horizontal="center" shrinkToFit="1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3" fontId="2" fillId="2" borderId="15" xfId="0" applyNumberFormat="1" applyFont="1" applyFill="1" applyBorder="1" applyAlignment="1" applyProtection="1">
      <alignment horizontal="center" vertical="center" shrinkToFit="1"/>
      <protection locked="0"/>
    </xf>
    <xf numFmtId="3" fontId="2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shrinkToFit="1"/>
    </xf>
    <xf numFmtId="0" fontId="2" fillId="3" borderId="6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shrinkToFit="1"/>
    </xf>
    <xf numFmtId="3" fontId="2" fillId="7" borderId="1" xfId="0" applyNumberFormat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shrinkToFit="1"/>
    </xf>
    <xf numFmtId="0" fontId="17" fillId="10" borderId="3" xfId="0" applyFont="1" applyFill="1" applyBorder="1" applyAlignment="1">
      <alignment horizontal="center" shrinkToFit="1"/>
    </xf>
  </cellXfs>
  <cellStyles count="2">
    <cellStyle name="Normal" xfId="0" builtinId="0"/>
    <cellStyle name="Normal 2" xfId="1" xr:uid="{00000000-0005-0000-0000-000001000000}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C3399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CC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04"/>
  <sheetViews>
    <sheetView showGridLines="0" showRowColHeaders="0" tabSelected="1" zoomScale="60" zoomScaleNormal="60" workbookViewId="0">
      <selection activeCell="E4" sqref="E4:H4"/>
    </sheetView>
  </sheetViews>
  <sheetFormatPr defaultRowHeight="19.8" customHeight="1" x14ac:dyDescent="0.3"/>
  <cols>
    <col min="1" max="1" width="9.33203125" style="18" customWidth="1"/>
    <col min="2" max="2" width="36.6640625" style="18" customWidth="1"/>
    <col min="3" max="3" width="22.109375" style="18" customWidth="1"/>
    <col min="4" max="4" width="13.109375" style="18" customWidth="1"/>
    <col min="5" max="5" width="12" style="18" customWidth="1"/>
    <col min="6" max="6" width="10.77734375" style="18" customWidth="1"/>
    <col min="7" max="8" width="8.21875" style="18" customWidth="1"/>
    <col min="9" max="9" width="7.5546875" style="18" customWidth="1"/>
    <col min="10" max="10" width="8.21875" style="18" customWidth="1"/>
    <col min="11" max="11" width="7.88671875" style="18" customWidth="1"/>
    <col min="12" max="12" width="8.109375" style="18" customWidth="1"/>
    <col min="13" max="13" width="33.21875" style="18" customWidth="1"/>
    <col min="14" max="14" width="12.77734375" customWidth="1"/>
    <col min="15" max="15" width="9" hidden="1" customWidth="1"/>
    <col min="16" max="16" width="8.88671875" hidden="1" customWidth="1"/>
    <col min="17" max="17" width="8.88671875" customWidth="1"/>
    <col min="24" max="24" width="9.109375" style="19"/>
    <col min="25" max="25" width="8.88671875" style="19"/>
    <col min="27" max="27" width="10.21875" customWidth="1"/>
    <col min="28" max="28" width="12.88671875" style="18" customWidth="1"/>
    <col min="29" max="29" width="0.21875" customWidth="1"/>
    <col min="30" max="30" width="9.6640625" hidden="1" customWidth="1"/>
    <col min="31" max="31" width="9.44140625" hidden="1" customWidth="1"/>
    <col min="32" max="32" width="9.21875" hidden="1" customWidth="1"/>
    <col min="33" max="33" width="9.109375" hidden="1" customWidth="1"/>
    <col min="34" max="34" width="9.21875" hidden="1" customWidth="1"/>
    <col min="35" max="35" width="9.109375" hidden="1" customWidth="1"/>
    <col min="36" max="36" width="9.21875" hidden="1" customWidth="1"/>
    <col min="37" max="37" width="9.44140625" hidden="1" customWidth="1"/>
    <col min="38" max="38" width="9.109375" hidden="1" customWidth="1"/>
  </cols>
  <sheetData>
    <row r="1" spans="1:38" ht="36.6" customHeight="1" x14ac:dyDescent="0.3">
      <c r="A1" s="98" t="s">
        <v>416</v>
      </c>
      <c r="B1" s="99"/>
      <c r="C1" s="93" t="s">
        <v>187</v>
      </c>
      <c r="D1" s="94"/>
      <c r="E1" s="94"/>
      <c r="F1" s="94"/>
      <c r="G1" s="94"/>
      <c r="H1" s="95"/>
      <c r="I1" s="1" t="s">
        <v>0</v>
      </c>
      <c r="J1" s="30" t="s">
        <v>59</v>
      </c>
      <c r="K1" s="30" t="s">
        <v>60</v>
      </c>
      <c r="L1" s="35" t="s">
        <v>61</v>
      </c>
      <c r="M1" s="41" t="s">
        <v>42</v>
      </c>
      <c r="N1" s="36"/>
      <c r="O1" s="36"/>
      <c r="P1" s="36"/>
      <c r="Q1" s="2"/>
      <c r="R1" s="2"/>
      <c r="S1" s="2"/>
      <c r="T1" s="2"/>
      <c r="U1" s="2"/>
      <c r="V1" s="2"/>
      <c r="W1" s="2"/>
      <c r="X1" s="3"/>
      <c r="Y1" s="3"/>
      <c r="Z1" s="2"/>
      <c r="AA1" s="2"/>
      <c r="AB1" s="4"/>
    </row>
    <row r="2" spans="1:38" ht="20.399999999999999" customHeight="1" x14ac:dyDescent="0.3">
      <c r="A2" s="100"/>
      <c r="B2" s="101"/>
      <c r="C2" s="96"/>
      <c r="D2" s="96"/>
      <c r="E2" s="96"/>
      <c r="F2" s="96"/>
      <c r="G2" s="96"/>
      <c r="H2" s="97"/>
      <c r="I2" s="5"/>
      <c r="J2" s="5"/>
      <c r="K2" s="5"/>
      <c r="L2" s="34"/>
      <c r="M2" s="4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2"/>
      <c r="AA2" s="2"/>
      <c r="AB2" s="4"/>
    </row>
    <row r="3" spans="1:38" ht="19.8" customHeight="1" x14ac:dyDescent="0.3">
      <c r="A3" s="49" t="s">
        <v>166</v>
      </c>
      <c r="B3" s="87" t="s">
        <v>165</v>
      </c>
      <c r="C3" s="87" t="s">
        <v>1</v>
      </c>
      <c r="D3" s="33" t="s">
        <v>51</v>
      </c>
      <c r="E3" s="125" t="s">
        <v>214</v>
      </c>
      <c r="F3" s="126"/>
      <c r="G3" s="127"/>
      <c r="H3" s="128"/>
      <c r="I3" s="6" t="s">
        <v>2</v>
      </c>
      <c r="J3" s="6" t="s">
        <v>2</v>
      </c>
      <c r="K3" s="6" t="s">
        <v>2</v>
      </c>
      <c r="L3" s="6" t="s">
        <v>2</v>
      </c>
      <c r="M3" s="55" t="s">
        <v>3</v>
      </c>
      <c r="N3" s="37"/>
      <c r="O3" s="37"/>
      <c r="P3" s="37"/>
      <c r="Q3" s="2"/>
      <c r="R3" s="2"/>
      <c r="S3" s="2"/>
      <c r="T3" s="2"/>
      <c r="U3" s="2"/>
      <c r="V3" s="2"/>
      <c r="W3" s="2"/>
      <c r="X3" s="3"/>
      <c r="Y3" s="3"/>
      <c r="Z3" s="2"/>
      <c r="AA3" s="2"/>
      <c r="AB3" s="4"/>
    </row>
    <row r="4" spans="1:38" ht="20.399999999999999" thickBot="1" x14ac:dyDescent="0.35">
      <c r="A4" s="50"/>
      <c r="B4" s="53" t="str">
        <f>IF(ISERROR(VLOOKUP($E$4,$E$59:$G$89,3,0)),"",VLOOKUP($E$4,$E$59:$G$89,3,0))</f>
        <v/>
      </c>
      <c r="C4" s="7"/>
      <c r="D4" s="44">
        <f>SUM(N6,N8,N10,N12,N14,N16,N18,N20,N22,N24,N26,N28,N30,N32,N34,N36)-SUM(O6:O36)-SUM(P6:P36)-(COUNTIF(C6:C36,"Gnoblar Lineman")*15000)-(COUNTIF(C6:C36,"Snotling Lineman")*15000)+M4</f>
        <v>0</v>
      </c>
      <c r="E4" s="121"/>
      <c r="F4" s="122"/>
      <c r="G4" s="123"/>
      <c r="H4" s="124"/>
      <c r="I4" s="29">
        <f>IF(ISERROR(VLOOKUP($E$4,$E$59:$F$88,2,0)),0,VLOOKUP($E$4,$E$59:$F$88,2,0))</f>
        <v>0</v>
      </c>
      <c r="J4" s="29">
        <v>10000</v>
      </c>
      <c r="K4" s="31">
        <v>10000</v>
      </c>
      <c r="L4" s="31">
        <v>50000</v>
      </c>
      <c r="M4" s="56">
        <f>SUM(L4*L2+J2*J4+K4*K2+I4*I2)</f>
        <v>0</v>
      </c>
      <c r="N4" s="54"/>
      <c r="O4" s="113" t="s">
        <v>50</v>
      </c>
      <c r="P4" s="38"/>
      <c r="Q4" s="2"/>
      <c r="R4" s="2"/>
      <c r="S4" s="2"/>
      <c r="T4" s="2"/>
      <c r="U4" s="2"/>
      <c r="V4" s="2"/>
      <c r="W4" s="2"/>
      <c r="X4" s="3"/>
      <c r="Y4" s="3"/>
      <c r="Z4" s="2"/>
      <c r="AA4" s="2"/>
      <c r="AB4" s="4"/>
    </row>
    <row r="5" spans="1:38" ht="19.8" customHeight="1" thickTop="1" x14ac:dyDescent="0.3">
      <c r="A5" s="8" t="s">
        <v>4</v>
      </c>
      <c r="B5" s="8" t="s">
        <v>5</v>
      </c>
      <c r="C5" s="8" t="s">
        <v>6</v>
      </c>
      <c r="D5" s="8" t="s">
        <v>18</v>
      </c>
      <c r="E5" s="8" t="s">
        <v>7</v>
      </c>
      <c r="F5" s="32" t="s">
        <v>48</v>
      </c>
      <c r="G5" s="8" t="s">
        <v>8</v>
      </c>
      <c r="H5" s="8" t="s">
        <v>9</v>
      </c>
      <c r="I5" s="8" t="s">
        <v>10</v>
      </c>
      <c r="J5" s="8" t="s">
        <v>34</v>
      </c>
      <c r="K5" s="8" t="s">
        <v>11</v>
      </c>
      <c r="L5" s="119" t="s">
        <v>238</v>
      </c>
      <c r="M5" s="120"/>
      <c r="N5" s="40" t="s">
        <v>58</v>
      </c>
      <c r="O5" s="114"/>
      <c r="P5" s="39"/>
      <c r="Q5" s="2"/>
      <c r="R5" s="6" t="s">
        <v>15</v>
      </c>
      <c r="S5" s="6" t="s">
        <v>32</v>
      </c>
      <c r="T5" s="89" t="s">
        <v>367</v>
      </c>
      <c r="U5" s="6" t="s">
        <v>13</v>
      </c>
      <c r="V5" s="6" t="s">
        <v>14</v>
      </c>
      <c r="W5" s="6" t="s">
        <v>12</v>
      </c>
      <c r="X5" s="6" t="s">
        <v>16</v>
      </c>
      <c r="Y5" s="6" t="s">
        <v>207</v>
      </c>
      <c r="Z5" s="6" t="s">
        <v>17</v>
      </c>
      <c r="AA5" s="6" t="s">
        <v>33</v>
      </c>
      <c r="AB5" s="6" t="s">
        <v>19</v>
      </c>
      <c r="AE5" s="45" t="s">
        <v>200</v>
      </c>
      <c r="AF5" s="18">
        <v>6</v>
      </c>
      <c r="AG5" s="18">
        <v>3</v>
      </c>
      <c r="AH5" s="18" t="s">
        <v>62</v>
      </c>
      <c r="AI5" s="73" t="s">
        <v>63</v>
      </c>
      <c r="AJ5" s="18" t="s">
        <v>65</v>
      </c>
      <c r="AK5" s="18" t="s">
        <v>239</v>
      </c>
      <c r="AL5" s="46">
        <v>50000</v>
      </c>
    </row>
    <row r="6" spans="1:38" ht="19.8" customHeight="1" x14ac:dyDescent="0.35">
      <c r="A6" s="9">
        <v>1</v>
      </c>
      <c r="B6" s="15"/>
      <c r="C6" s="25"/>
      <c r="D6" s="25"/>
      <c r="E6" s="25"/>
      <c r="F6" s="10"/>
      <c r="G6" s="51" t="str">
        <f>IF(COUNTBLANK(G7)=0,G7,IFERROR(VLOOKUP($C6,$AE$5:$AL$192,2,FALSE),""))</f>
        <v/>
      </c>
      <c r="H6" s="51" t="str">
        <f>IF(COUNTBLANK(H7)=0,H7,IFERROR(VLOOKUP($C6,$AE$5:$AL$192,3,FALSE),""))</f>
        <v/>
      </c>
      <c r="I6" s="51" t="str">
        <f>IF(COUNTBLANK(I7)=0,I7,IFERROR(VLOOKUP($C6,$AE$5:$AL$192,4,FALSE),""))</f>
        <v/>
      </c>
      <c r="J6" s="51" t="str">
        <f>IF(COUNTBLANK(J7)=0,J7,IFERROR(VLOOKUP($C6,$AE$5:$AL$192,5,FALSE),""))</f>
        <v/>
      </c>
      <c r="K6" s="51" t="str">
        <f>IF(COUNTBLANK(K7)=0,K7,IFERROR(VLOOKUP($C6,$AE$5:$AL$192,6,FALSE),""))</f>
        <v/>
      </c>
      <c r="L6" s="117" t="str">
        <f>IFERROR(VLOOKUP($C6,$AE$5:$AL$192,7,FALSE),"")</f>
        <v/>
      </c>
      <c r="M6" s="118"/>
      <c r="N6" s="52" t="str">
        <f>IF(COUNTBLANK(N7)=0,N7,IFERROR(VLOOKUP($C6,$AE$5:$AL$192,8,FALSE),""))</f>
        <v/>
      </c>
      <c r="O6" s="43" t="str">
        <f t="shared" ref="O6:O36" si="0">IF(ISNUMBER(SEARCH("mng",E6)),N6," ")</f>
        <v xml:space="preserve"> </v>
      </c>
      <c r="P6" s="43" t="str">
        <f t="shared" ref="P6:P36" si="1">IF(ISNUMBER(SEARCH("yes",F6)),N6," ")</f>
        <v xml:space="preserve"> </v>
      </c>
      <c r="Q6" s="11"/>
      <c r="R6" s="5"/>
      <c r="S6" s="5"/>
      <c r="T6" s="5"/>
      <c r="U6" s="5"/>
      <c r="V6" s="5"/>
      <c r="W6" s="5"/>
      <c r="X6" s="5"/>
      <c r="Y6" s="5"/>
      <c r="Z6" s="90">
        <f>IF(OR(ISNUMBER(SEARCH("Brawlin' Brutes",B4))),SUM(((R6*1)+(U6*2)+(Y6*1)+(V6*3)+(W6*2)+(X6*4)+(S6*1)+(T6*1)-AA6)),SUM((R6*1)+(U6*2)+(Y6*1)+(V6*2)+(W6*3)+(X6*4)+(S6*1)+(T6*1))-AA6)</f>
        <v>0</v>
      </c>
      <c r="AA6" s="70"/>
      <c r="AB6" s="10">
        <v>1</v>
      </c>
      <c r="AE6" s="45" t="s">
        <v>201</v>
      </c>
      <c r="AF6" s="18">
        <v>6</v>
      </c>
      <c r="AG6" s="18">
        <v>3</v>
      </c>
      <c r="AH6" s="18" t="s">
        <v>62</v>
      </c>
      <c r="AI6" s="73" t="s">
        <v>62</v>
      </c>
      <c r="AJ6" s="18" t="s">
        <v>65</v>
      </c>
      <c r="AK6" s="18" t="s">
        <v>241</v>
      </c>
      <c r="AL6" s="46">
        <v>80000</v>
      </c>
    </row>
    <row r="7" spans="1:38" ht="11.4" customHeight="1" x14ac:dyDescent="0.35">
      <c r="A7" s="107"/>
      <c r="B7" s="110"/>
      <c r="C7" s="110"/>
      <c r="D7" s="110"/>
      <c r="E7" s="110"/>
      <c r="F7" s="110"/>
      <c r="G7" s="61"/>
      <c r="H7" s="61"/>
      <c r="I7" s="61"/>
      <c r="J7" s="61"/>
      <c r="K7" s="62"/>
      <c r="L7" s="105"/>
      <c r="M7" s="106"/>
      <c r="N7" s="63"/>
      <c r="O7" s="43"/>
      <c r="P7" s="43"/>
      <c r="Q7" s="11"/>
      <c r="R7" s="109"/>
      <c r="S7" s="103"/>
      <c r="T7" s="103"/>
      <c r="U7" s="103"/>
      <c r="V7" s="103"/>
      <c r="W7" s="103"/>
      <c r="X7" s="103"/>
      <c r="Y7" s="103"/>
      <c r="Z7" s="103"/>
      <c r="AA7" s="103"/>
      <c r="AB7" s="104"/>
      <c r="AE7" s="45" t="s">
        <v>202</v>
      </c>
      <c r="AF7" s="18">
        <v>7</v>
      </c>
      <c r="AG7" s="18">
        <v>3</v>
      </c>
      <c r="AH7" s="18" t="s">
        <v>62</v>
      </c>
      <c r="AI7" s="73" t="s">
        <v>63</v>
      </c>
      <c r="AJ7" s="18" t="s">
        <v>65</v>
      </c>
      <c r="AK7" s="18" t="s">
        <v>240</v>
      </c>
      <c r="AL7" s="46">
        <v>90000</v>
      </c>
    </row>
    <row r="8" spans="1:38" ht="19.8" customHeight="1" x14ac:dyDescent="0.35">
      <c r="A8" s="9">
        <v>2</v>
      </c>
      <c r="B8" s="15"/>
      <c r="C8" s="25"/>
      <c r="D8" s="25"/>
      <c r="E8" s="25"/>
      <c r="F8" s="10"/>
      <c r="G8" s="51" t="str">
        <f>IF(COUNTBLANK(G9)=0,G9,IFERROR(VLOOKUP($C8,$AE$5:$AL$192,2,FALSE),""))</f>
        <v/>
      </c>
      <c r="H8" s="51" t="str">
        <f>IF(COUNTBLANK(H9)=0,H9,IFERROR(VLOOKUP($C8,$AE$5:$AL$192,3,FALSE),""))</f>
        <v/>
      </c>
      <c r="I8" s="51" t="str">
        <f>IF(COUNTBLANK(I9)=0,I9,IFERROR(VLOOKUP($C8,$AE$5:$AL$192,4,FALSE),""))</f>
        <v/>
      </c>
      <c r="J8" s="51" t="str">
        <f>IF(COUNTBLANK(J9)=0,J9,IFERROR(VLOOKUP($C8,$AE$5:$AL$192,5,FALSE),""))</f>
        <v/>
      </c>
      <c r="K8" s="51" t="str">
        <f>IF(COUNTBLANK(K9)=0,K9,IFERROR(VLOOKUP($C8,$AE$5:$AL$192,6,FALSE),""))</f>
        <v/>
      </c>
      <c r="L8" s="115" t="str">
        <f>IFERROR(VLOOKUP($C8,$AE$5:$AL$192,7,FALSE),"")</f>
        <v/>
      </c>
      <c r="M8" s="116"/>
      <c r="N8" s="52" t="str">
        <f>IF(COUNTBLANK(N9)=0,N9,IFERROR(VLOOKUP($C8,$AE$5:$AL$192,8,FALSE),""))</f>
        <v/>
      </c>
      <c r="O8" s="43" t="str">
        <f t="shared" si="0"/>
        <v xml:space="preserve"> </v>
      </c>
      <c r="P8" s="43" t="str">
        <f t="shared" si="1"/>
        <v xml:space="preserve"> </v>
      </c>
      <c r="Q8" s="13"/>
      <c r="R8" s="5"/>
      <c r="S8" s="5"/>
      <c r="T8" s="5"/>
      <c r="U8" s="5"/>
      <c r="V8" s="5"/>
      <c r="W8" s="5"/>
      <c r="X8" s="5"/>
      <c r="Y8" s="5"/>
      <c r="Z8" s="12">
        <f>IF(OR(ISNUMBER(SEARCH("Brawlin' Brutes",B4))),SUM(((R8*1)+(U8*2)+(Y8*1)+(V8*3)+(W8*2)+(X8*4)+(S8*1)+(T8*1)-AA8)),SUM((R8*1)+(U8*2)+(Y8*1)+(V8*2)+(W8*3)+(X8*4)+(S8*1)+(T8*1))-AA8)</f>
        <v>0</v>
      </c>
      <c r="AA8" s="70"/>
      <c r="AB8" s="10">
        <v>1</v>
      </c>
      <c r="AE8" s="45" t="s">
        <v>203</v>
      </c>
      <c r="AF8" s="18">
        <v>6</v>
      </c>
      <c r="AG8" s="18">
        <v>4</v>
      </c>
      <c r="AH8" s="18" t="s">
        <v>62</v>
      </c>
      <c r="AI8" s="73" t="s">
        <v>63</v>
      </c>
      <c r="AJ8" s="18" t="s">
        <v>72</v>
      </c>
      <c r="AK8" s="18" t="s">
        <v>242</v>
      </c>
      <c r="AL8" s="46">
        <v>110000</v>
      </c>
    </row>
    <row r="9" spans="1:38" ht="11.4" customHeight="1" x14ac:dyDescent="0.35">
      <c r="A9" s="107"/>
      <c r="B9" s="110"/>
      <c r="C9" s="110"/>
      <c r="D9" s="110"/>
      <c r="E9" s="110"/>
      <c r="F9" s="110"/>
      <c r="G9" s="61"/>
      <c r="H9" s="61"/>
      <c r="I9" s="61"/>
      <c r="J9" s="61"/>
      <c r="K9" s="62"/>
      <c r="L9" s="105"/>
      <c r="M9" s="106"/>
      <c r="N9" s="64"/>
      <c r="O9" s="43"/>
      <c r="P9" s="43"/>
      <c r="Q9" s="13"/>
      <c r="R9" s="57"/>
      <c r="S9" s="58"/>
      <c r="T9" s="58"/>
      <c r="U9" s="58"/>
      <c r="V9" s="58"/>
      <c r="W9" s="58"/>
      <c r="X9" s="58"/>
      <c r="Y9" s="58"/>
      <c r="Z9" s="59"/>
      <c r="AA9" s="59"/>
      <c r="AB9" s="60"/>
      <c r="AE9" s="45"/>
      <c r="AF9" s="18"/>
      <c r="AG9" s="18"/>
      <c r="AH9" s="45"/>
      <c r="AI9" s="18"/>
      <c r="AJ9" s="18"/>
      <c r="AK9" s="18"/>
    </row>
    <row r="10" spans="1:38" ht="19.8" customHeight="1" x14ac:dyDescent="0.3">
      <c r="A10" s="9">
        <v>3</v>
      </c>
      <c r="B10" s="15"/>
      <c r="C10" s="25"/>
      <c r="D10" s="25"/>
      <c r="E10" s="25"/>
      <c r="F10" s="10"/>
      <c r="G10" s="51" t="str">
        <f>IF(COUNTBLANK(G11)=0,G11,IFERROR(VLOOKUP($C10,$AE$5:$AL$192,2,FALSE),""))</f>
        <v/>
      </c>
      <c r="H10" s="51" t="str">
        <f>IF(COUNTBLANK(H11)=0,H11,IFERROR(VLOOKUP($C10,$AE$5:$AL$192,3,FALSE),""))</f>
        <v/>
      </c>
      <c r="I10" s="51" t="str">
        <f>IF(COUNTBLANK(I11)=0,I11,IFERROR(VLOOKUP($C10,$AE$5:$AL$192,4,FALSE),""))</f>
        <v/>
      </c>
      <c r="J10" s="51" t="str">
        <f>IF(COUNTBLANK(J11)=0,J11,IFERROR(VLOOKUP($C10,$AE$5:$AL$192,5,FALSE),""))</f>
        <v/>
      </c>
      <c r="K10" s="51" t="str">
        <f>IF(COUNTBLANK(K11)=0,K11,IFERROR(VLOOKUP($C10,$AE$5:$AL$192,6,FALSE),""))</f>
        <v/>
      </c>
      <c r="L10" s="115" t="str">
        <f>IFERROR(VLOOKUP($C10,$AE$5:$AL$192,7,FALSE),"")</f>
        <v/>
      </c>
      <c r="M10" s="116"/>
      <c r="N10" s="52" t="str">
        <f>IF(COUNTBLANK(N11)=0,N11,IFERROR(VLOOKUP($C10,$AE$5:$AL$192,8,FALSE),""))</f>
        <v/>
      </c>
      <c r="O10" s="43" t="str">
        <f t="shared" si="0"/>
        <v xml:space="preserve"> </v>
      </c>
      <c r="P10" s="43" t="str">
        <f t="shared" si="1"/>
        <v xml:space="preserve"> </v>
      </c>
      <c r="Q10" s="14"/>
      <c r="R10" s="5"/>
      <c r="S10" s="5"/>
      <c r="T10" s="5"/>
      <c r="U10" s="5"/>
      <c r="V10" s="5"/>
      <c r="W10" s="5"/>
      <c r="X10" s="5"/>
      <c r="Y10" s="5"/>
      <c r="Z10" s="12">
        <f>IF(OR(ISNUMBER(SEARCH("Brawlin' Brutes",B4))),SUM(((R10*1)+(U10*2)+(Y10*1)+(V10*3)+(W10*2)+(X10*4)+(S10*1)+(T10*1)-AA10)),SUM((R10*1)+(U10*2)+(Y10*1)+(V10*2)+(W10*3)+(X10*4)+(S10*1)+(T10*1))-AA10)</f>
        <v>0</v>
      </c>
      <c r="AA10" s="70"/>
      <c r="AB10" s="10">
        <v>1</v>
      </c>
      <c r="AE10" s="45" t="s">
        <v>379</v>
      </c>
      <c r="AF10" s="18">
        <v>6</v>
      </c>
      <c r="AG10" s="18">
        <v>2</v>
      </c>
      <c r="AH10" s="45" t="s">
        <v>62</v>
      </c>
      <c r="AI10" s="18" t="s">
        <v>63</v>
      </c>
      <c r="AJ10" s="18" t="s">
        <v>65</v>
      </c>
      <c r="AK10" s="45" t="s">
        <v>378</v>
      </c>
      <c r="AL10" s="46">
        <v>45000</v>
      </c>
    </row>
    <row r="11" spans="1:38" ht="11.4" customHeight="1" x14ac:dyDescent="0.3">
      <c r="A11" s="107"/>
      <c r="B11" s="110"/>
      <c r="C11" s="110"/>
      <c r="D11" s="110"/>
      <c r="E11" s="110"/>
      <c r="F11" s="110"/>
      <c r="G11" s="65"/>
      <c r="H11" s="65"/>
      <c r="I11" s="65"/>
      <c r="J11" s="65"/>
      <c r="K11" s="66"/>
      <c r="L11" s="105"/>
      <c r="M11" s="106"/>
      <c r="N11" s="63"/>
      <c r="O11" s="43"/>
      <c r="P11" s="43"/>
      <c r="Q11" s="14"/>
      <c r="R11" s="102"/>
      <c r="S11" s="103"/>
      <c r="T11" s="103"/>
      <c r="U11" s="103"/>
      <c r="V11" s="103"/>
      <c r="W11" s="103"/>
      <c r="X11" s="103"/>
      <c r="Y11" s="103"/>
      <c r="Z11" s="103"/>
      <c r="AA11" s="103"/>
      <c r="AB11" s="104"/>
      <c r="AE11" s="45" t="s">
        <v>377</v>
      </c>
      <c r="AF11" s="18">
        <v>4</v>
      </c>
      <c r="AG11" s="18">
        <v>4</v>
      </c>
      <c r="AH11" s="45" t="s">
        <v>63</v>
      </c>
      <c r="AI11" s="18" t="s">
        <v>64</v>
      </c>
      <c r="AJ11" s="18" t="s">
        <v>69</v>
      </c>
      <c r="AK11" s="45" t="s">
        <v>376</v>
      </c>
      <c r="AL11" s="46">
        <v>90000</v>
      </c>
    </row>
    <row r="12" spans="1:38" ht="19.8" customHeight="1" x14ac:dyDescent="0.3">
      <c r="A12" s="9">
        <v>4</v>
      </c>
      <c r="B12" s="15"/>
      <c r="C12" s="25"/>
      <c r="D12" s="25"/>
      <c r="E12" s="25"/>
      <c r="F12" s="10"/>
      <c r="G12" s="51" t="str">
        <f>IF(COUNTBLANK(G13)=0,G13,IFERROR(VLOOKUP($C12,$AE$5:$AL$192,2,FALSE),""))</f>
        <v/>
      </c>
      <c r="H12" s="51" t="str">
        <f>IF(COUNTBLANK(H13)=0,H13,IFERROR(VLOOKUP($C12,$AE$5:$AL$192,3,FALSE),""))</f>
        <v/>
      </c>
      <c r="I12" s="51" t="str">
        <f>IF(COUNTBLANK(I13)=0,I13,IFERROR(VLOOKUP($C12,$AE$5:$AL$192,4,FALSE),""))</f>
        <v/>
      </c>
      <c r="J12" s="51" t="str">
        <f>IF(COUNTBLANK(J13)=0,J13,IFERROR(VLOOKUP($C12,$AE$5:$AL$192,5,FALSE),""))</f>
        <v/>
      </c>
      <c r="K12" s="51" t="str">
        <f>IF(COUNTBLANK(K13)=0,K13,IFERROR(VLOOKUP($C12,$AE$5:$AL$192,6,FALSE),""))</f>
        <v/>
      </c>
      <c r="L12" s="115" t="str">
        <f>IFERROR(VLOOKUP($C12,$AE$5:$AL$192,7,FALSE),"")</f>
        <v/>
      </c>
      <c r="M12" s="116"/>
      <c r="N12" s="52" t="str">
        <f>IF(COUNTBLANK(N13)=0,N13,IFERROR(VLOOKUP($C12,$AE$5:$AL$192,8,FALSE),""))</f>
        <v/>
      </c>
      <c r="O12" s="43" t="str">
        <f t="shared" si="0"/>
        <v xml:space="preserve"> </v>
      </c>
      <c r="P12" s="43" t="str">
        <f t="shared" si="1"/>
        <v xml:space="preserve"> </v>
      </c>
      <c r="Q12" s="14"/>
      <c r="R12" s="5"/>
      <c r="S12" s="5"/>
      <c r="T12" s="5"/>
      <c r="U12" s="5"/>
      <c r="V12" s="5"/>
      <c r="W12" s="5"/>
      <c r="X12" s="5"/>
      <c r="Y12" s="5"/>
      <c r="Z12" s="12">
        <f>IF(OR(ISNUMBER(SEARCH("Brawlin' Brutes",B4))),SUM(((R12*1)+(U12*2)+(Y12*1)+(V12*3)+(W12*2)+(X12*4)+(S12*1)+(T12*1)-AA12)),SUM((R12*1)+(U12*2)+(Y12*1)+(V12*2)+(W12*3)+(X12*4)+(S12*1)+(T12*1))-AA12)</f>
        <v>0</v>
      </c>
      <c r="AA12" s="70"/>
      <c r="AB12" s="10">
        <v>1</v>
      </c>
      <c r="AE12" s="45" t="s">
        <v>375</v>
      </c>
      <c r="AF12" s="18">
        <v>4</v>
      </c>
      <c r="AG12" s="18">
        <v>5</v>
      </c>
      <c r="AH12" s="45" t="s">
        <v>64</v>
      </c>
      <c r="AI12" s="18" t="s">
        <v>64</v>
      </c>
      <c r="AJ12" s="18" t="s">
        <v>69</v>
      </c>
      <c r="AK12" s="45" t="s">
        <v>243</v>
      </c>
      <c r="AL12" s="46">
        <v>115000</v>
      </c>
    </row>
    <row r="13" spans="1:38" ht="10.199999999999999" customHeight="1" x14ac:dyDescent="0.3">
      <c r="A13" s="107"/>
      <c r="B13" s="108"/>
      <c r="C13" s="108"/>
      <c r="D13" s="108"/>
      <c r="E13" s="108"/>
      <c r="F13" s="108"/>
      <c r="G13" s="65"/>
      <c r="H13" s="65"/>
      <c r="I13" s="65"/>
      <c r="J13" s="65"/>
      <c r="K13" s="66"/>
      <c r="L13" s="105"/>
      <c r="M13" s="106"/>
      <c r="N13" s="63"/>
      <c r="O13" s="43"/>
      <c r="P13" s="43"/>
      <c r="Q13" s="14"/>
      <c r="R13" s="102"/>
      <c r="S13" s="103"/>
      <c r="T13" s="103"/>
      <c r="U13" s="103"/>
      <c r="V13" s="103"/>
      <c r="W13" s="103"/>
      <c r="X13" s="103"/>
      <c r="Y13" s="103"/>
      <c r="Z13" s="103"/>
      <c r="AA13" s="103"/>
      <c r="AB13" s="104"/>
    </row>
    <row r="14" spans="1:38" ht="19.8" customHeight="1" x14ac:dyDescent="0.3">
      <c r="A14" s="9">
        <v>5</v>
      </c>
      <c r="B14" s="15"/>
      <c r="C14" s="25"/>
      <c r="D14" s="25"/>
      <c r="E14" s="25"/>
      <c r="F14" s="10"/>
      <c r="G14" s="51" t="str">
        <f>IF(COUNTBLANK(G15)=0,G15,IFERROR(VLOOKUP($C14,$AE$5:$AL$192,2,FALSE),""))</f>
        <v/>
      </c>
      <c r="H14" s="51" t="str">
        <f>IF(COUNTBLANK(H15)=0,H15,IFERROR(VLOOKUP($C14,$AE$5:$AL$192,3,FALSE),""))</f>
        <v/>
      </c>
      <c r="I14" s="51" t="str">
        <f>IF(COUNTBLANK(I15)=0,I15,IFERROR(VLOOKUP($C14,$AE$5:$AL$192,4,FALSE),""))</f>
        <v/>
      </c>
      <c r="J14" s="51" t="str">
        <f>IF(COUNTBLANK(J15)=0,J15,IFERROR(VLOOKUP($C14,$AE$5:$AL$192,5,FALSE),""))</f>
        <v/>
      </c>
      <c r="K14" s="51" t="str">
        <f>IF(COUNTBLANK(K15)=0,K15,IFERROR(VLOOKUP($C14,$AE$5:$AL$192,6,FALSE),""))</f>
        <v/>
      </c>
      <c r="L14" s="115" t="str">
        <f>IFERROR(VLOOKUP($C14,$AE$5:$AL$192,7,FALSE),"")</f>
        <v/>
      </c>
      <c r="M14" s="116"/>
      <c r="N14" s="52" t="str">
        <f>IF(COUNTBLANK(N15)=0,N15,IFERROR(VLOOKUP($C14,$AE$5:$AL$192,8,FALSE),""))</f>
        <v/>
      </c>
      <c r="O14" s="43" t="str">
        <f t="shared" si="0"/>
        <v xml:space="preserve"> </v>
      </c>
      <c r="P14" s="43" t="str">
        <f t="shared" si="1"/>
        <v xml:space="preserve"> </v>
      </c>
      <c r="Q14" s="2"/>
      <c r="R14" s="5"/>
      <c r="S14" s="5"/>
      <c r="T14" s="5"/>
      <c r="U14" s="5"/>
      <c r="V14" s="5"/>
      <c r="W14" s="5"/>
      <c r="X14" s="5"/>
      <c r="Y14" s="5"/>
      <c r="Z14" s="12">
        <f>IF(OR(ISNUMBER(SEARCH("Brawlin' Brutes",B4))),SUM(((R14*1)+(U14*2)+(Y14*1)+(V14*3)+(W14*2)+(X14*4)+(S14*1)+(T14*1)-AA14)),SUM((R14*1)+(U14*2)+(Y14*1)+(V14*2)+(W14*3)+(X14*4)+(S14*1)+(T14*1))-AA14)</f>
        <v>0</v>
      </c>
      <c r="AA14" s="70"/>
      <c r="AB14" s="10">
        <v>1</v>
      </c>
      <c r="AE14" s="45" t="s">
        <v>218</v>
      </c>
      <c r="AF14" s="18">
        <v>6</v>
      </c>
      <c r="AG14" s="18">
        <v>3</v>
      </c>
      <c r="AH14" s="45" t="s">
        <v>62</v>
      </c>
      <c r="AI14" s="18" t="s">
        <v>63</v>
      </c>
      <c r="AJ14" s="18" t="s">
        <v>65</v>
      </c>
      <c r="AK14" s="45" t="s">
        <v>244</v>
      </c>
      <c r="AL14" s="46">
        <v>50000</v>
      </c>
    </row>
    <row r="15" spans="1:38" ht="12" customHeight="1" x14ac:dyDescent="0.3">
      <c r="A15" s="107"/>
      <c r="B15" s="110"/>
      <c r="C15" s="110"/>
      <c r="D15" s="110"/>
      <c r="E15" s="110"/>
      <c r="F15" s="110"/>
      <c r="G15" s="65"/>
      <c r="H15" s="65"/>
      <c r="I15" s="65"/>
      <c r="J15" s="65"/>
      <c r="K15" s="66"/>
      <c r="L15" s="105"/>
      <c r="M15" s="106"/>
      <c r="N15" s="63"/>
      <c r="O15" s="43"/>
      <c r="P15" s="43"/>
      <c r="Q15" s="2"/>
      <c r="R15" s="102"/>
      <c r="S15" s="103"/>
      <c r="T15" s="103"/>
      <c r="U15" s="103"/>
      <c r="V15" s="103"/>
      <c r="W15" s="103"/>
      <c r="X15" s="103"/>
      <c r="Y15" s="103"/>
      <c r="Z15" s="103"/>
      <c r="AA15" s="103"/>
      <c r="AB15" s="104"/>
      <c r="AE15" s="45" t="s">
        <v>219</v>
      </c>
      <c r="AF15" s="18">
        <v>7</v>
      </c>
      <c r="AG15" s="18">
        <v>3</v>
      </c>
      <c r="AH15" s="45" t="s">
        <v>62</v>
      </c>
      <c r="AI15" s="18" t="s">
        <v>63</v>
      </c>
      <c r="AJ15" s="18" t="s">
        <v>72</v>
      </c>
      <c r="AK15" s="45" t="s">
        <v>245</v>
      </c>
      <c r="AL15" s="46">
        <v>85000</v>
      </c>
    </row>
    <row r="16" spans="1:38" ht="19.8" customHeight="1" x14ac:dyDescent="0.3">
      <c r="A16" s="9">
        <v>6</v>
      </c>
      <c r="B16" s="15"/>
      <c r="C16" s="25"/>
      <c r="D16" s="25"/>
      <c r="E16" s="25"/>
      <c r="F16" s="10"/>
      <c r="G16" s="51" t="str">
        <f>IF(COUNTBLANK(G17)=0,G17,IFERROR(VLOOKUP($C16,$AE$5:$AL$192,2,FALSE),""))</f>
        <v/>
      </c>
      <c r="H16" s="51" t="str">
        <f>IF(COUNTBLANK(H17)=0,H17,IFERROR(VLOOKUP($C16,$AE$5:$AL$192,3,FALSE),""))</f>
        <v/>
      </c>
      <c r="I16" s="51" t="str">
        <f>IF(COUNTBLANK(I17)=0,I17,IFERROR(VLOOKUP($C16,$AE$5:$AL$192,4,FALSE),""))</f>
        <v/>
      </c>
      <c r="J16" s="51" t="str">
        <f>IF(COUNTBLANK(J17)=0,J17,IFERROR(VLOOKUP($C16,$AE$5:$AL$192,5,FALSE),""))</f>
        <v/>
      </c>
      <c r="K16" s="51" t="str">
        <f>IF(COUNTBLANK(K17)=0,K17,IFERROR(VLOOKUP($C16,$AE$5:$AL$192,6,FALSE),""))</f>
        <v/>
      </c>
      <c r="L16" s="115" t="str">
        <f>IFERROR(VLOOKUP($C16,$AE$5:$AL$192,7,FALSE),"")</f>
        <v/>
      </c>
      <c r="M16" s="116"/>
      <c r="N16" s="52" t="str">
        <f>IF(COUNTBLANK(N17)=0,N17,IFERROR(VLOOKUP($C16,$AE$5:$AL$192,8,FALSE),""))</f>
        <v/>
      </c>
      <c r="O16" s="43" t="str">
        <f t="shared" si="0"/>
        <v xml:space="preserve"> </v>
      </c>
      <c r="P16" s="43" t="str">
        <f t="shared" si="1"/>
        <v xml:space="preserve"> </v>
      </c>
      <c r="Q16" s="2"/>
      <c r="R16" s="5"/>
      <c r="S16" s="5"/>
      <c r="T16" s="5"/>
      <c r="U16" s="5"/>
      <c r="V16" s="5"/>
      <c r="W16" s="5"/>
      <c r="X16" s="5"/>
      <c r="Y16" s="5"/>
      <c r="Z16" s="12">
        <f>IF(OR(ISNUMBER(SEARCH("Brawlin' Brutes",B4))),SUM(((R16*1)+(U16*2)+(Y16*1)+(V16*3)+(W16*2)+(X16*4)+(S16*1)+(T16*1)-AA16)),SUM((R16*1)+(U16*2)+(Y16*1)+(V16*2)+(W16*3)+(X16*4)+(S16*1)+(T16*1))-AA16)</f>
        <v>0</v>
      </c>
      <c r="AA16" s="70"/>
      <c r="AB16" s="10">
        <v>1</v>
      </c>
      <c r="AE16" s="45" t="s">
        <v>220</v>
      </c>
      <c r="AF16" s="18">
        <v>6</v>
      </c>
      <c r="AG16" s="18">
        <v>3</v>
      </c>
      <c r="AH16" s="45" t="s">
        <v>62</v>
      </c>
      <c r="AI16" s="18" t="s">
        <v>62</v>
      </c>
      <c r="AJ16" s="18" t="s">
        <v>72</v>
      </c>
      <c r="AK16" s="45" t="s">
        <v>246</v>
      </c>
      <c r="AL16" s="46">
        <v>80000</v>
      </c>
    </row>
    <row r="17" spans="1:38" ht="11.4" customHeight="1" x14ac:dyDescent="0.3">
      <c r="A17" s="107"/>
      <c r="B17" s="108"/>
      <c r="C17" s="108"/>
      <c r="D17" s="108"/>
      <c r="E17" s="108"/>
      <c r="F17" s="108"/>
      <c r="G17" s="65"/>
      <c r="H17" s="65"/>
      <c r="I17" s="65"/>
      <c r="J17" s="65"/>
      <c r="K17" s="66"/>
      <c r="L17" s="105"/>
      <c r="M17" s="106"/>
      <c r="N17" s="63"/>
      <c r="O17" s="43"/>
      <c r="P17" s="43"/>
      <c r="Q17" s="2"/>
      <c r="R17" s="102"/>
      <c r="S17" s="103"/>
      <c r="T17" s="103"/>
      <c r="U17" s="103"/>
      <c r="V17" s="103"/>
      <c r="W17" s="103"/>
      <c r="X17" s="103"/>
      <c r="Y17" s="103"/>
      <c r="Z17" s="103"/>
      <c r="AA17" s="103"/>
      <c r="AB17" s="104"/>
      <c r="AE17" s="45" t="s">
        <v>221</v>
      </c>
      <c r="AF17" s="18">
        <v>7</v>
      </c>
      <c r="AG17" s="18">
        <v>3</v>
      </c>
      <c r="AH17" s="45" t="s">
        <v>62</v>
      </c>
      <c r="AI17" s="18" t="s">
        <v>63</v>
      </c>
      <c r="AJ17" s="18" t="s">
        <v>69</v>
      </c>
      <c r="AK17" s="45" t="s">
        <v>247</v>
      </c>
      <c r="AL17" s="46">
        <v>95000</v>
      </c>
    </row>
    <row r="18" spans="1:38" ht="19.8" customHeight="1" x14ac:dyDescent="0.3">
      <c r="A18" s="9">
        <v>7</v>
      </c>
      <c r="B18" s="15"/>
      <c r="C18" s="25"/>
      <c r="D18" s="25"/>
      <c r="E18" s="25"/>
      <c r="F18" s="10"/>
      <c r="G18" s="51" t="str">
        <f>IF(COUNTBLANK(G19)=0,G19,IFERROR(VLOOKUP($C18,$AE$5:$AL$192,2,FALSE),""))</f>
        <v/>
      </c>
      <c r="H18" s="51" t="str">
        <f>IF(COUNTBLANK(H19)=0,H19,IFERROR(VLOOKUP($C18,$AE$5:$AL$192,3,FALSE),""))</f>
        <v/>
      </c>
      <c r="I18" s="51" t="str">
        <f>IF(COUNTBLANK(I19)=0,I19,IFERROR(VLOOKUP($C18,$AE$5:$AL$192,4,FALSE),""))</f>
        <v/>
      </c>
      <c r="J18" s="51" t="str">
        <f>IF(COUNTBLANK(J19)=0,J19,IFERROR(VLOOKUP($C18,$AE$5:$AL$192,5,FALSE),""))</f>
        <v/>
      </c>
      <c r="K18" s="51" t="str">
        <f>IF(COUNTBLANK(K19)=0,K19,IFERROR(VLOOKUP($C18,$AE$5:$AL$192,6,FALSE),""))</f>
        <v/>
      </c>
      <c r="L18" s="115" t="str">
        <f>IFERROR(VLOOKUP($C18,$AE$5:$AL$192,7,FALSE),"")</f>
        <v/>
      </c>
      <c r="M18" s="116"/>
      <c r="N18" s="52" t="str">
        <f>IF(COUNTBLANK(N19)=0,N19,IFERROR(VLOOKUP($C18,$AE$5:$AL$192,8,FALSE),""))</f>
        <v/>
      </c>
      <c r="O18" s="43" t="str">
        <f t="shared" si="0"/>
        <v xml:space="preserve"> </v>
      </c>
      <c r="P18" s="43" t="str">
        <f t="shared" si="1"/>
        <v xml:space="preserve"> </v>
      </c>
      <c r="Q18" s="2"/>
      <c r="R18" s="5"/>
      <c r="S18" s="5"/>
      <c r="T18" s="5"/>
      <c r="U18" s="5"/>
      <c r="V18" s="5"/>
      <c r="W18" s="5"/>
      <c r="X18" s="5"/>
      <c r="Y18" s="5"/>
      <c r="Z18" s="12">
        <f>IF(OR(ISNUMBER(SEARCH("Brawlin' Brutes",B4))),SUM(((R18*1)+(U18*2)+(Y18*1)+(V18*3)+(W18*2)+(X18*4)+(S18*1)+(T18*1)-AA18)),SUM((R18*1)+(U18*2)+(Y18*1)+(V18*2)+(W18*3)+(X18*4)+(S18*1)+(T18*1))-AA18)</f>
        <v>0</v>
      </c>
      <c r="AA18" s="70"/>
      <c r="AB18" s="10">
        <v>1</v>
      </c>
    </row>
    <row r="19" spans="1:38" ht="11.4" customHeight="1" x14ac:dyDescent="0.3">
      <c r="A19" s="107"/>
      <c r="B19" s="110"/>
      <c r="C19" s="110"/>
      <c r="D19" s="110"/>
      <c r="E19" s="110"/>
      <c r="F19" s="110"/>
      <c r="G19" s="65"/>
      <c r="H19" s="65"/>
      <c r="I19" s="65"/>
      <c r="J19" s="65"/>
      <c r="K19" s="66"/>
      <c r="L19" s="105"/>
      <c r="M19" s="106"/>
      <c r="N19" s="63"/>
      <c r="O19" s="43"/>
      <c r="P19" s="43"/>
      <c r="Q19" s="2"/>
      <c r="R19" s="102"/>
      <c r="S19" s="103"/>
      <c r="T19" s="103"/>
      <c r="U19" s="103"/>
      <c r="V19" s="103"/>
      <c r="W19" s="103"/>
      <c r="X19" s="103"/>
      <c r="Y19" s="103"/>
      <c r="Z19" s="103"/>
      <c r="AA19" s="103"/>
      <c r="AB19" s="104"/>
      <c r="AE19" s="45" t="s">
        <v>71</v>
      </c>
      <c r="AF19" s="18">
        <v>6</v>
      </c>
      <c r="AG19" s="18">
        <v>3</v>
      </c>
      <c r="AH19" s="45" t="s">
        <v>62</v>
      </c>
      <c r="AI19" s="18" t="s">
        <v>62</v>
      </c>
      <c r="AJ19" s="18" t="s">
        <v>72</v>
      </c>
      <c r="AK19" s="45" t="s">
        <v>248</v>
      </c>
      <c r="AL19" s="46">
        <v>55000</v>
      </c>
    </row>
    <row r="20" spans="1:38" ht="19.8" customHeight="1" x14ac:dyDescent="0.3">
      <c r="A20" s="9">
        <v>8</v>
      </c>
      <c r="B20" s="15"/>
      <c r="C20" s="25"/>
      <c r="D20" s="25"/>
      <c r="E20" s="25"/>
      <c r="F20" s="10"/>
      <c r="G20" s="51" t="str">
        <f>IF(COUNTBLANK(G21)=0,G21,IFERROR(VLOOKUP($C20,$AE$5:$AL$192,2,FALSE),""))</f>
        <v/>
      </c>
      <c r="H20" s="51" t="str">
        <f>IF(COUNTBLANK(H21)=0,H21,IFERROR(VLOOKUP($C20,$AE$5:$AL$192,3,FALSE),""))</f>
        <v/>
      </c>
      <c r="I20" s="51" t="str">
        <f>IF(COUNTBLANK(I21)=0,I21,IFERROR(VLOOKUP($C20,$AE$5:$AL$192,4,FALSE),""))</f>
        <v/>
      </c>
      <c r="J20" s="51" t="str">
        <f>IF(COUNTBLANK(J21)=0,J21,IFERROR(VLOOKUP($C20,$AE$5:$AL$192,5,FALSE),""))</f>
        <v/>
      </c>
      <c r="K20" s="51" t="str">
        <f>IF(COUNTBLANK(K21)=0,K21,IFERROR(VLOOKUP($C20,$AE$5:$AL$192,6,FALSE),""))</f>
        <v/>
      </c>
      <c r="L20" s="132" t="str">
        <f>IFERROR(VLOOKUP($C20,$AE$5:$AL$192,7,FALSE),"")</f>
        <v/>
      </c>
      <c r="M20" s="133"/>
      <c r="N20" s="52" t="str">
        <f>IF(COUNTBLANK(N21)=0,N21,IFERROR(VLOOKUP($C20,$AE$5:$AL$192,8,FALSE),""))</f>
        <v/>
      </c>
      <c r="O20" s="43" t="str">
        <f t="shared" si="0"/>
        <v xml:space="preserve"> </v>
      </c>
      <c r="P20" s="43" t="str">
        <f t="shared" si="1"/>
        <v xml:space="preserve"> </v>
      </c>
      <c r="Q20" s="2"/>
      <c r="R20" s="5"/>
      <c r="S20" s="5"/>
      <c r="T20" s="5"/>
      <c r="U20" s="5"/>
      <c r="V20" s="5"/>
      <c r="W20" s="5"/>
      <c r="X20" s="5"/>
      <c r="Y20" s="5"/>
      <c r="Z20" s="12">
        <f>IF(OR(ISNUMBER(SEARCH("Brawlin' Brutes",B4))),SUM(((R20*1)+(U20*2)+(Y20*1)+(V20*3)+(W20*2)+(X20*4)+(S20*1)+(T20*1)-AA20)),SUM((R20*1)+(U20*2)+(Y20*1)+(V20*2)+(W20*3)+(X20*4)+(S20*1)+(T20*1))-AA20)</f>
        <v>0</v>
      </c>
      <c r="AA20" s="70"/>
      <c r="AB20" s="10">
        <v>1</v>
      </c>
      <c r="AE20" s="45" t="s">
        <v>73</v>
      </c>
      <c r="AF20" s="18">
        <v>5</v>
      </c>
      <c r="AG20" s="18">
        <v>4</v>
      </c>
      <c r="AH20" s="45" t="s">
        <v>62</v>
      </c>
      <c r="AI20" s="18" t="s">
        <v>64</v>
      </c>
      <c r="AJ20" s="18" t="s">
        <v>69</v>
      </c>
      <c r="AK20" s="45" t="s">
        <v>249</v>
      </c>
      <c r="AL20" s="46">
        <v>100000</v>
      </c>
    </row>
    <row r="21" spans="1:38" ht="12" customHeight="1" x14ac:dyDescent="0.3">
      <c r="A21" s="107"/>
      <c r="B21" s="108"/>
      <c r="C21" s="108"/>
      <c r="D21" s="108"/>
      <c r="E21" s="108"/>
      <c r="F21" s="108"/>
      <c r="G21" s="65"/>
      <c r="H21" s="65"/>
      <c r="I21" s="65"/>
      <c r="J21" s="65"/>
      <c r="K21" s="66"/>
      <c r="L21" s="105"/>
      <c r="M21" s="106"/>
      <c r="N21" s="63"/>
      <c r="O21" s="43"/>
      <c r="P21" s="43"/>
      <c r="Q21" s="2"/>
      <c r="R21" s="102"/>
      <c r="S21" s="103"/>
      <c r="T21" s="103"/>
      <c r="U21" s="103"/>
      <c r="V21" s="103"/>
      <c r="W21" s="103"/>
      <c r="X21" s="103"/>
      <c r="Y21" s="103"/>
      <c r="Z21" s="103"/>
      <c r="AA21" s="103"/>
      <c r="AB21" s="104"/>
      <c r="AE21" s="45" t="s">
        <v>74</v>
      </c>
      <c r="AF21" s="18">
        <v>4</v>
      </c>
      <c r="AG21" s="18">
        <v>5</v>
      </c>
      <c r="AH21" s="45" t="s">
        <v>64</v>
      </c>
      <c r="AI21" s="18" t="s">
        <v>64</v>
      </c>
      <c r="AJ21" s="18" t="s">
        <v>69</v>
      </c>
      <c r="AK21" s="45" t="s">
        <v>250</v>
      </c>
      <c r="AL21" s="46">
        <v>115000</v>
      </c>
    </row>
    <row r="22" spans="1:38" ht="19.8" customHeight="1" x14ac:dyDescent="0.3">
      <c r="A22" s="9">
        <v>9</v>
      </c>
      <c r="B22" s="15"/>
      <c r="C22" s="25"/>
      <c r="D22" s="25"/>
      <c r="E22" s="25"/>
      <c r="F22" s="10"/>
      <c r="G22" s="51" t="str">
        <f>IF(COUNTBLANK(G23)=0,G23,IFERROR(VLOOKUP($C22,$AE$5:$AL$192,2,FALSE),""))</f>
        <v/>
      </c>
      <c r="H22" s="51" t="str">
        <f>IF(COUNTBLANK(H23)=0,H23,IFERROR(VLOOKUP($C22,$AE$5:$AL$192,3,FALSE),""))</f>
        <v/>
      </c>
      <c r="I22" s="51" t="str">
        <f>IF(COUNTBLANK(I23)=0,I23,IFERROR(VLOOKUP($C22,$AE$5:$AL$192,4,FALSE),""))</f>
        <v/>
      </c>
      <c r="J22" s="51" t="str">
        <f>IF(COUNTBLANK(J23)=0,J23,IFERROR(VLOOKUP($C22,$AE$5:$AL$192,5,FALSE),""))</f>
        <v/>
      </c>
      <c r="K22" s="51" t="str">
        <f>IF(COUNTBLANK(K23)=0,K23,IFERROR(VLOOKUP($C22,$AE$5:$AL$192,6,FALSE),""))</f>
        <v/>
      </c>
      <c r="L22" s="115" t="str">
        <f>IFERROR(VLOOKUP($C22,$AE$5:$AL$192,7,FALSE),"")</f>
        <v/>
      </c>
      <c r="M22" s="116"/>
      <c r="N22" s="52" t="str">
        <f>IF(COUNTBLANK(N23)=0,N23,IFERROR(VLOOKUP($C22,$AE$5:$AL$192,8,FALSE),""))</f>
        <v/>
      </c>
      <c r="O22" s="43" t="str">
        <f t="shared" si="0"/>
        <v xml:space="preserve"> </v>
      </c>
      <c r="P22" s="43" t="str">
        <f t="shared" si="1"/>
        <v xml:space="preserve"> </v>
      </c>
      <c r="Q22" s="14"/>
      <c r="R22" s="5"/>
      <c r="S22" s="5"/>
      <c r="T22" s="5"/>
      <c r="U22" s="5"/>
      <c r="V22" s="5"/>
      <c r="W22" s="5"/>
      <c r="X22" s="5"/>
      <c r="Y22" s="5"/>
      <c r="Z22" s="12">
        <f>IF(OR(ISNUMBER(SEARCH("Brawlin' Brutes",B4))),SUM(((R22*1)+(U22*2)+(Y22*1)+(V22*3)+(W22*2)+(X22*4)+(S22*1)+(T22*1)-AA22)),SUM((R22*1)+(U22*2)+(Y22*1)+(V22*2)+(W22*3)+(X22*4)+(S22*1)+(T22*1))-AA22)</f>
        <v>0</v>
      </c>
      <c r="AA22" s="70"/>
      <c r="AB22" s="10">
        <v>1</v>
      </c>
      <c r="AE22" s="45" t="s">
        <v>75</v>
      </c>
      <c r="AF22" s="18">
        <v>5</v>
      </c>
      <c r="AG22" s="18">
        <v>5</v>
      </c>
      <c r="AH22" s="45" t="s">
        <v>63</v>
      </c>
      <c r="AI22" s="18" t="s">
        <v>64</v>
      </c>
      <c r="AJ22" s="18" t="s">
        <v>69</v>
      </c>
      <c r="AK22" s="45" t="s">
        <v>251</v>
      </c>
      <c r="AL22" s="46">
        <v>140000</v>
      </c>
    </row>
    <row r="23" spans="1:38" ht="12.6" customHeight="1" x14ac:dyDescent="0.3">
      <c r="A23" s="107"/>
      <c r="B23" s="108"/>
      <c r="C23" s="108"/>
      <c r="D23" s="108"/>
      <c r="E23" s="108"/>
      <c r="F23" s="108"/>
      <c r="G23" s="65"/>
      <c r="H23" s="65"/>
      <c r="I23" s="65"/>
      <c r="J23" s="65"/>
      <c r="K23" s="66"/>
      <c r="L23" s="105"/>
      <c r="M23" s="106"/>
      <c r="N23" s="67"/>
      <c r="O23" s="43"/>
      <c r="P23" s="43"/>
      <c r="Q23" s="14"/>
      <c r="R23" s="102"/>
      <c r="S23" s="103"/>
      <c r="T23" s="103"/>
      <c r="U23" s="103"/>
      <c r="V23" s="103"/>
      <c r="W23" s="103"/>
      <c r="X23" s="103"/>
      <c r="Y23" s="103"/>
      <c r="Z23" s="103"/>
      <c r="AA23" s="103"/>
      <c r="AB23" s="104"/>
      <c r="AE23" s="45" t="s">
        <v>76</v>
      </c>
      <c r="AF23" s="18">
        <v>5</v>
      </c>
      <c r="AG23" s="18">
        <v>5</v>
      </c>
      <c r="AH23" s="45" t="s">
        <v>63</v>
      </c>
      <c r="AI23" s="18" t="s">
        <v>67</v>
      </c>
      <c r="AJ23" s="18" t="s">
        <v>72</v>
      </c>
      <c r="AK23" s="45" t="s">
        <v>252</v>
      </c>
      <c r="AL23" s="47">
        <v>150000</v>
      </c>
    </row>
    <row r="24" spans="1:38" ht="19.8" customHeight="1" x14ac:dyDescent="0.3">
      <c r="A24" s="9">
        <v>10</v>
      </c>
      <c r="B24" s="15"/>
      <c r="C24" s="25"/>
      <c r="D24" s="25"/>
      <c r="E24" s="25"/>
      <c r="F24" s="10"/>
      <c r="G24" s="51" t="str">
        <f>IF(COUNTBLANK(G25)=0,G25,IFERROR(VLOOKUP($C24,$AE$5:$AL$192,2,FALSE),""))</f>
        <v/>
      </c>
      <c r="H24" s="51" t="str">
        <f>IF(COUNTBLANK(H25)=0,H25,IFERROR(VLOOKUP($C24,$AE$5:$AL$192,3,FALSE),""))</f>
        <v/>
      </c>
      <c r="I24" s="51" t="str">
        <f>IF(COUNTBLANK(I25)=0,I25,IFERROR(VLOOKUP($C24,$AE$5:$AL$192,4,FALSE),""))</f>
        <v/>
      </c>
      <c r="J24" s="51" t="str">
        <f>IF(COUNTBLANK(J25)=0,J25,IFERROR(VLOOKUP($C24,$AE$5:$AL$192,5,FALSE),""))</f>
        <v/>
      </c>
      <c r="K24" s="51" t="str">
        <f>IF(COUNTBLANK(K25)=0,K25,IFERROR(VLOOKUP($C24,$AE$5:$AL$192,6,FALSE),""))</f>
        <v/>
      </c>
      <c r="L24" s="115" t="str">
        <f>IFERROR(VLOOKUP($C24,$AE$5:$AL$192,7,FALSE),"")</f>
        <v/>
      </c>
      <c r="M24" s="116"/>
      <c r="N24" s="52" t="str">
        <f>IF(COUNTBLANK(N25)=0,N25,IFERROR(VLOOKUP($C24,$AE$5:$AL$192,8,FALSE),""))</f>
        <v/>
      </c>
      <c r="O24" s="43" t="str">
        <f t="shared" si="0"/>
        <v xml:space="preserve"> </v>
      </c>
      <c r="P24" s="43" t="str">
        <f t="shared" si="1"/>
        <v xml:space="preserve"> </v>
      </c>
      <c r="Q24" s="2"/>
      <c r="R24" s="5"/>
      <c r="S24" s="5"/>
      <c r="T24" s="5"/>
      <c r="U24" s="5"/>
      <c r="V24" s="5"/>
      <c r="W24" s="5"/>
      <c r="X24" s="5"/>
      <c r="Y24" s="5"/>
      <c r="Z24" s="12">
        <f>IF(OR(ISNUMBER(SEARCH("Brawlin' Brutes",B4))),SUM(((R24*1)+(U24*2)+(Y24*1)+(V24*3)+(W24*2)+(X24*4)+(S24*1)+(T24*1)-AA24)),SUM((R24*1)+(U24*2)+(Y24*1)+(V24*2)+(W24*3)+(X24*4)+(S24*1)+(T24*1))-AA24)</f>
        <v>0</v>
      </c>
      <c r="AA24" s="70"/>
      <c r="AB24" s="10">
        <v>1</v>
      </c>
      <c r="AE24" s="45"/>
      <c r="AF24" s="18"/>
      <c r="AG24" s="18"/>
      <c r="AH24" s="45"/>
      <c r="AI24" s="18"/>
      <c r="AJ24" s="18"/>
      <c r="AK24" s="45"/>
    </row>
    <row r="25" spans="1:38" ht="12" customHeight="1" x14ac:dyDescent="0.3">
      <c r="A25" s="107"/>
      <c r="B25" s="108"/>
      <c r="C25" s="108"/>
      <c r="D25" s="108"/>
      <c r="E25" s="108"/>
      <c r="F25" s="108"/>
      <c r="G25" s="65"/>
      <c r="H25" s="65"/>
      <c r="I25" s="65"/>
      <c r="J25" s="65"/>
      <c r="K25" s="66"/>
      <c r="L25" s="105"/>
      <c r="M25" s="106"/>
      <c r="N25" s="63"/>
      <c r="O25" s="43"/>
      <c r="P25" s="43"/>
      <c r="Q25" s="2"/>
      <c r="R25" s="102"/>
      <c r="S25" s="103"/>
      <c r="T25" s="103"/>
      <c r="U25" s="103"/>
      <c r="V25" s="103"/>
      <c r="W25" s="103"/>
      <c r="X25" s="103"/>
      <c r="Y25" s="103"/>
      <c r="Z25" s="103"/>
      <c r="AA25" s="103"/>
      <c r="AB25" s="104"/>
      <c r="AE25" s="45" t="s">
        <v>78</v>
      </c>
      <c r="AF25" s="18">
        <v>6</v>
      </c>
      <c r="AG25" s="18">
        <v>3</v>
      </c>
      <c r="AH25" s="45" t="s">
        <v>62</v>
      </c>
      <c r="AI25" s="18" t="s">
        <v>63</v>
      </c>
      <c r="AJ25" s="18" t="s">
        <v>65</v>
      </c>
      <c r="AK25" s="45" t="s">
        <v>253</v>
      </c>
      <c r="AL25" s="46">
        <v>40000</v>
      </c>
    </row>
    <row r="26" spans="1:38" ht="19.8" customHeight="1" x14ac:dyDescent="0.3">
      <c r="A26" s="9">
        <v>11</v>
      </c>
      <c r="B26" s="15"/>
      <c r="C26" s="25"/>
      <c r="D26" s="25"/>
      <c r="E26" s="25"/>
      <c r="F26" s="10"/>
      <c r="G26" s="51" t="str">
        <f>IF(COUNTBLANK(G27)=0,G27,IFERROR(VLOOKUP($C26,$AE$5:$AL$192,2,FALSE),""))</f>
        <v/>
      </c>
      <c r="H26" s="51" t="str">
        <f>IF(COUNTBLANK(H27)=0,H27,IFERROR(VLOOKUP($C26,$AE$5:$AL$192,3,FALSE),""))</f>
        <v/>
      </c>
      <c r="I26" s="51" t="str">
        <f>IF(COUNTBLANK(I27)=0,I27,IFERROR(VLOOKUP($C26,$AE$5:$AL$192,4,FALSE),""))</f>
        <v/>
      </c>
      <c r="J26" s="51" t="str">
        <f>IF(COUNTBLANK(J27)=0,J27,IFERROR(VLOOKUP($C26,$AE$5:$AL$192,5,FALSE),""))</f>
        <v/>
      </c>
      <c r="K26" s="51" t="str">
        <f>IF(COUNTBLANK(K27)=0,K27,IFERROR(VLOOKUP($C26,$AE$5:$AL$192,6,FALSE),""))</f>
        <v/>
      </c>
      <c r="L26" s="115" t="str">
        <f>IFERROR(VLOOKUP($C26,$AE$5:$AL$192,7,FALSE),"")</f>
        <v/>
      </c>
      <c r="M26" s="116"/>
      <c r="N26" s="52" t="str">
        <f>IF(COUNTBLANK(N27)=0,N27,IFERROR(VLOOKUP($C26,$AE$5:$AL$192,8,FALSE),""))</f>
        <v/>
      </c>
      <c r="O26" s="43" t="str">
        <f t="shared" si="0"/>
        <v xml:space="preserve"> </v>
      </c>
      <c r="P26" s="43" t="str">
        <f t="shared" si="1"/>
        <v xml:space="preserve"> </v>
      </c>
      <c r="Q26" s="14"/>
      <c r="R26" s="5"/>
      <c r="S26" s="5"/>
      <c r="T26" s="5"/>
      <c r="U26" s="5"/>
      <c r="V26" s="5"/>
      <c r="W26" s="5"/>
      <c r="X26" s="5"/>
      <c r="Y26" s="5"/>
      <c r="Z26" s="12">
        <f>IF(OR(ISNUMBER(SEARCH("Brawlin' Brutes",B4))),SUM(((R26*1)+(U26*2)+(Y26*1)+(V26*3)+(W26*2)+(X26*4)+(S26*1)+(T26*1)-AA26)),SUM((R26*1)+(U26*2)+(Y26*1)+(V26*2)+(W26*3)+(X26*4)+(S26*1)+(T26*1))-AA26)</f>
        <v>0</v>
      </c>
      <c r="AA26" s="70"/>
      <c r="AB26" s="10">
        <v>1</v>
      </c>
      <c r="AE26" s="45" t="s">
        <v>80</v>
      </c>
      <c r="AF26" s="18">
        <v>4</v>
      </c>
      <c r="AG26" s="18">
        <v>3</v>
      </c>
      <c r="AH26" s="45" t="s">
        <v>63</v>
      </c>
      <c r="AI26" s="18" t="s">
        <v>67</v>
      </c>
      <c r="AJ26" s="18" t="s">
        <v>69</v>
      </c>
      <c r="AK26" s="45" t="s">
        <v>254</v>
      </c>
      <c r="AL26" s="46">
        <v>70000</v>
      </c>
    </row>
    <row r="27" spans="1:38" ht="10.8" customHeight="1" x14ac:dyDescent="0.3">
      <c r="A27" s="107"/>
      <c r="B27" s="108"/>
      <c r="C27" s="108"/>
      <c r="D27" s="108"/>
      <c r="E27" s="108"/>
      <c r="F27" s="108"/>
      <c r="G27" s="65"/>
      <c r="H27" s="65"/>
      <c r="I27" s="65"/>
      <c r="J27" s="65"/>
      <c r="K27" s="66"/>
      <c r="L27" s="105"/>
      <c r="M27" s="106"/>
      <c r="N27" s="63"/>
      <c r="O27" s="43"/>
      <c r="P27" s="43"/>
      <c r="Q27" s="14"/>
      <c r="R27" s="102"/>
      <c r="S27" s="103"/>
      <c r="T27" s="103"/>
      <c r="U27" s="103"/>
      <c r="V27" s="103"/>
      <c r="W27" s="103"/>
      <c r="X27" s="103"/>
      <c r="Y27" s="103"/>
      <c r="Z27" s="103"/>
      <c r="AA27" s="103"/>
      <c r="AB27" s="104"/>
      <c r="AE27" s="45" t="s">
        <v>81</v>
      </c>
      <c r="AF27" s="18">
        <v>6</v>
      </c>
      <c r="AG27" s="18">
        <v>4</v>
      </c>
      <c r="AH27" s="45" t="s">
        <v>63</v>
      </c>
      <c r="AI27" s="18" t="s">
        <v>67</v>
      </c>
      <c r="AJ27" s="18" t="s">
        <v>69</v>
      </c>
      <c r="AK27" s="45" t="s">
        <v>255</v>
      </c>
      <c r="AL27" s="46">
        <v>130000</v>
      </c>
    </row>
    <row r="28" spans="1:38" ht="19.8" customHeight="1" x14ac:dyDescent="0.3">
      <c r="A28" s="9">
        <v>12</v>
      </c>
      <c r="B28" s="15"/>
      <c r="C28" s="25"/>
      <c r="D28" s="25"/>
      <c r="E28" s="25"/>
      <c r="F28" s="10"/>
      <c r="G28" s="51" t="str">
        <f>IF(COUNTBLANK(G29)=0,G29,IFERROR(VLOOKUP($C28,$AE$5:$AL$192,2,FALSE),""))</f>
        <v/>
      </c>
      <c r="H28" s="51" t="str">
        <f>IF(COUNTBLANK(H29)=0,H29,IFERROR(VLOOKUP($C28,$AE$5:$AL$192,3,FALSE),""))</f>
        <v/>
      </c>
      <c r="I28" s="51" t="str">
        <f>IF(COUNTBLANK(I29)=0,I29,IFERROR(VLOOKUP($C28,$AE$5:$AL$192,4,FALSE),""))</f>
        <v/>
      </c>
      <c r="J28" s="51" t="str">
        <f>IF(COUNTBLANK(J29)=0,J29,IFERROR(VLOOKUP($C28,$AE$5:$AL$192,5,FALSE),""))</f>
        <v/>
      </c>
      <c r="K28" s="51" t="str">
        <f>IF(COUNTBLANK(K29)=0,K29,IFERROR(VLOOKUP($C28,$AE$5:$AL$192,6,FALSE),""))</f>
        <v/>
      </c>
      <c r="L28" s="115" t="str">
        <f>IFERROR(VLOOKUP($C28,$AE$5:$AL$192,7,FALSE),"")</f>
        <v/>
      </c>
      <c r="M28" s="116"/>
      <c r="N28" s="52" t="str">
        <f>IF(COUNTBLANK(N29)=0,N29,IFERROR(VLOOKUP($C28,$AE$5:$AL$192,8,FALSE),""))</f>
        <v/>
      </c>
      <c r="O28" s="43" t="str">
        <f t="shared" si="0"/>
        <v xml:space="preserve"> </v>
      </c>
      <c r="P28" s="43" t="str">
        <f t="shared" si="1"/>
        <v xml:space="preserve"> </v>
      </c>
      <c r="Q28" s="2"/>
      <c r="R28" s="5"/>
      <c r="S28" s="5"/>
      <c r="T28" s="5"/>
      <c r="U28" s="5"/>
      <c r="V28" s="5"/>
      <c r="W28" s="5"/>
      <c r="X28" s="5"/>
      <c r="Y28" s="5"/>
      <c r="Z28" s="12">
        <f>IF(OR(ISNUMBER(SEARCH("Brawlin' Brutes",B4))),SUM(((R28*1)+(U28*2)+(Y28*1)+(V28*3)+(W28*2)+(X28*4)+(S28*1)+(T28*1)-AA28)),SUM((R28*1)+(U28*2)+(Y28*1)+(V28*2)+(W28*3)+(X28*4)+(S28*1)+(T28*1))-AA28)</f>
        <v>0</v>
      </c>
      <c r="AA28" s="70"/>
      <c r="AB28" s="10">
        <v>1</v>
      </c>
      <c r="AE28" s="45" t="s">
        <v>82</v>
      </c>
      <c r="AF28" s="18">
        <v>5</v>
      </c>
      <c r="AG28" s="18">
        <v>5</v>
      </c>
      <c r="AH28" s="45" t="s">
        <v>63</v>
      </c>
      <c r="AI28" s="18" t="s">
        <v>67</v>
      </c>
      <c r="AJ28" s="18" t="s">
        <v>72</v>
      </c>
      <c r="AK28" s="45" t="s">
        <v>256</v>
      </c>
      <c r="AL28" s="46">
        <v>150000</v>
      </c>
    </row>
    <row r="29" spans="1:38" ht="10.8" customHeight="1" x14ac:dyDescent="0.3">
      <c r="A29" s="107"/>
      <c r="B29" s="108"/>
      <c r="C29" s="108"/>
      <c r="D29" s="108"/>
      <c r="E29" s="108"/>
      <c r="F29" s="108"/>
      <c r="G29" s="65"/>
      <c r="H29" s="65"/>
      <c r="I29" s="65"/>
      <c r="J29" s="65"/>
      <c r="K29" s="66"/>
      <c r="L29" s="105"/>
      <c r="M29" s="106"/>
      <c r="N29" s="63"/>
      <c r="O29" s="43"/>
      <c r="P29" s="43"/>
      <c r="Q29" s="2"/>
      <c r="R29" s="102"/>
      <c r="S29" s="103"/>
      <c r="T29" s="103"/>
      <c r="U29" s="103"/>
      <c r="V29" s="103"/>
      <c r="W29" s="103"/>
      <c r="X29" s="103"/>
      <c r="Y29" s="103"/>
      <c r="Z29" s="103"/>
      <c r="AA29" s="103"/>
      <c r="AB29" s="104"/>
      <c r="AE29" s="45" t="s">
        <v>216</v>
      </c>
      <c r="AF29" s="18">
        <v>6</v>
      </c>
      <c r="AG29" s="18">
        <v>3</v>
      </c>
      <c r="AH29" s="45" t="s">
        <v>62</v>
      </c>
      <c r="AI29" s="18" t="s">
        <v>64</v>
      </c>
      <c r="AJ29" s="18" t="s">
        <v>65</v>
      </c>
      <c r="AK29" s="45" t="s">
        <v>257</v>
      </c>
      <c r="AL29" s="46">
        <v>60000</v>
      </c>
    </row>
    <row r="30" spans="1:38" ht="19.8" customHeight="1" x14ac:dyDescent="0.3">
      <c r="A30" s="9">
        <v>13</v>
      </c>
      <c r="B30" s="15"/>
      <c r="C30" s="25"/>
      <c r="D30" s="25"/>
      <c r="E30" s="25"/>
      <c r="F30" s="10"/>
      <c r="G30" s="51" t="str">
        <f>IF(COUNTBLANK(G31)=0,G31,IFERROR(VLOOKUP($C30,$AE$5:$AL$192,2,FALSE),""))</f>
        <v/>
      </c>
      <c r="H30" s="51" t="str">
        <f>IF(COUNTBLANK(H31)=0,H31,IFERROR(VLOOKUP($C30,$AE$5:$AL$192,3,FALSE),""))</f>
        <v/>
      </c>
      <c r="I30" s="51" t="str">
        <f>IF(COUNTBLANK(I31)=0,I31,IFERROR(VLOOKUP($C30,$AE$5:$AL$192,4,FALSE),""))</f>
        <v/>
      </c>
      <c r="J30" s="51" t="str">
        <f>IF(COUNTBLANK(J31)=0,J31,IFERROR(VLOOKUP($C30,$AE$5:$AL$192,5,FALSE),""))</f>
        <v/>
      </c>
      <c r="K30" s="51" t="str">
        <f>IF(COUNTBLANK(K31)=0,K31,IFERROR(VLOOKUP($C30,$AE$5:$AL$192,6,FALSE),""))</f>
        <v/>
      </c>
      <c r="L30" s="115" t="str">
        <f>IFERROR(VLOOKUP($C30,$AE$5:$AL$192,7,FALSE),"")</f>
        <v/>
      </c>
      <c r="M30" s="116"/>
      <c r="N30" s="52" t="str">
        <f>IF(COUNTBLANK(N31)=0,N31,IFERROR(VLOOKUP($C30,$AE$5:$AL$192,8,FALSE),""))</f>
        <v/>
      </c>
      <c r="O30" s="43" t="str">
        <f t="shared" si="0"/>
        <v xml:space="preserve"> </v>
      </c>
      <c r="P30" s="43" t="str">
        <f t="shared" si="1"/>
        <v xml:space="preserve"> </v>
      </c>
      <c r="Q30" s="2"/>
      <c r="R30" s="5"/>
      <c r="S30" s="5"/>
      <c r="T30" s="5"/>
      <c r="U30" s="5"/>
      <c r="V30" s="5"/>
      <c r="W30" s="5"/>
      <c r="X30" s="5"/>
      <c r="Y30" s="5"/>
      <c r="Z30" s="12">
        <f>IF(OR(ISNUMBER(SEARCH("Brawlin' Brutes",B4))),SUM(((R30*1)+(U30*2)+(Y30*1)+(V30*3)+(W30*2)+(X30*4)+(S30*1)+(T30*1)-AA30)),SUM((R30*1)+(U30*2)+(Y30*1)+(V30*2)+(W30*3)+(X30*4)+(S30*1)+(T30*1))-AA30)</f>
        <v>0</v>
      </c>
      <c r="AA30" s="70"/>
      <c r="AB30" s="10">
        <v>1</v>
      </c>
      <c r="AE30" s="45" t="s">
        <v>217</v>
      </c>
      <c r="AF30" s="18">
        <v>5</v>
      </c>
      <c r="AG30" s="18">
        <v>3</v>
      </c>
      <c r="AH30" s="45" t="s">
        <v>63</v>
      </c>
      <c r="AI30" s="18" t="s">
        <v>67</v>
      </c>
      <c r="AJ30" s="18" t="s">
        <v>69</v>
      </c>
      <c r="AK30" s="45" t="s">
        <v>258</v>
      </c>
      <c r="AL30" s="46">
        <v>80000</v>
      </c>
    </row>
    <row r="31" spans="1:38" ht="13.8" customHeight="1" x14ac:dyDescent="0.3">
      <c r="A31" s="107"/>
      <c r="B31" s="108"/>
      <c r="C31" s="108"/>
      <c r="D31" s="108"/>
      <c r="E31" s="108"/>
      <c r="F31" s="108"/>
      <c r="G31" s="65"/>
      <c r="H31" s="65"/>
      <c r="I31" s="65"/>
      <c r="J31" s="65"/>
      <c r="K31" s="66"/>
      <c r="L31" s="105"/>
      <c r="M31" s="106"/>
      <c r="N31" s="63"/>
      <c r="O31" s="43"/>
      <c r="P31" s="43"/>
      <c r="Q31" s="2"/>
      <c r="R31" s="102"/>
      <c r="S31" s="103"/>
      <c r="T31" s="103"/>
      <c r="U31" s="103"/>
      <c r="V31" s="103"/>
      <c r="W31" s="103"/>
      <c r="X31" s="103"/>
      <c r="Y31" s="103"/>
      <c r="Z31" s="103"/>
      <c r="AA31" s="103"/>
      <c r="AB31" s="104"/>
      <c r="AE31" s="45"/>
      <c r="AF31" s="18"/>
      <c r="AG31" s="18"/>
      <c r="AH31" s="45"/>
      <c r="AI31" s="18"/>
      <c r="AJ31" s="18"/>
      <c r="AK31" s="45"/>
    </row>
    <row r="32" spans="1:38" ht="19.8" customHeight="1" x14ac:dyDescent="0.3">
      <c r="A32" s="9">
        <v>14</v>
      </c>
      <c r="B32" s="15"/>
      <c r="C32" s="25"/>
      <c r="D32" s="25"/>
      <c r="E32" s="25"/>
      <c r="F32" s="10"/>
      <c r="G32" s="51" t="str">
        <f>IF(COUNTBLANK(G33)=0,G33,IFERROR(VLOOKUP($C32,$AE$5:$AL$192,2,FALSE),""))</f>
        <v/>
      </c>
      <c r="H32" s="51" t="str">
        <f>IF(COUNTBLANK(H33)=0,H33,IFERROR(VLOOKUP($C32,$AE$5:$AL$192,3,FALSE),""))</f>
        <v/>
      </c>
      <c r="I32" s="51" t="str">
        <f>IF(COUNTBLANK(I33)=0,I33,IFERROR(VLOOKUP($C32,$AE$5:$AL$192,4,FALSE),""))</f>
        <v/>
      </c>
      <c r="J32" s="51" t="str">
        <f>IF(COUNTBLANK(J33)=0,J33,IFERROR(VLOOKUP($C32,$AE$5:$AL$192,5,FALSE),""))</f>
        <v/>
      </c>
      <c r="K32" s="51" t="str">
        <f>IF(COUNTBLANK(K33)=0,K33,IFERROR(VLOOKUP($C32,$AE$5:$AL$192,6,FALSE),""))</f>
        <v/>
      </c>
      <c r="L32" s="115" t="str">
        <f>IFERROR(VLOOKUP($C32,$AE$5:$AL$192,7,FALSE),"")</f>
        <v/>
      </c>
      <c r="M32" s="116"/>
      <c r="N32" s="52" t="str">
        <f>IF(COUNTBLANK(N33)=0,N33,IFERROR(VLOOKUP($C32,$AE$5:$AL$192,8,FALSE),""))</f>
        <v/>
      </c>
      <c r="O32" s="43" t="str">
        <f t="shared" si="0"/>
        <v xml:space="preserve"> </v>
      </c>
      <c r="P32" s="43" t="str">
        <f t="shared" si="1"/>
        <v xml:space="preserve"> </v>
      </c>
      <c r="Q32" s="2"/>
      <c r="R32" s="5"/>
      <c r="S32" s="5"/>
      <c r="T32" s="5"/>
      <c r="U32" s="5"/>
      <c r="V32" s="5"/>
      <c r="W32" s="5"/>
      <c r="X32" s="5"/>
      <c r="Y32" s="5"/>
      <c r="Z32" s="12">
        <f>IF(OR(ISNUMBER(SEARCH("Brawlin' Brutes",B4))),SUM(((R32*1)+(U32*2)+(Y32*1)+(V32*3)+(W32*2)+(X32*4)+(S32*1)+(T32*1)-AA32)),SUM((R32*1)+(U32*2)+(Y32*1)+(V32*2)+(W32*3)+(X32*4)+(S32*1)+(T32*1))-AA32)</f>
        <v>0</v>
      </c>
      <c r="AA32" s="70"/>
      <c r="AB32" s="10">
        <v>1</v>
      </c>
      <c r="AE32" s="45" t="s">
        <v>84</v>
      </c>
      <c r="AF32" s="18">
        <v>6</v>
      </c>
      <c r="AG32" s="18">
        <v>3</v>
      </c>
      <c r="AH32" s="45" t="s">
        <v>62</v>
      </c>
      <c r="AI32" s="18" t="s">
        <v>63</v>
      </c>
      <c r="AJ32" s="18" t="s">
        <v>72</v>
      </c>
      <c r="AK32" s="45" t="s">
        <v>259</v>
      </c>
      <c r="AL32" s="46">
        <v>50000</v>
      </c>
    </row>
    <row r="33" spans="1:38" ht="13.8" customHeight="1" x14ac:dyDescent="0.3">
      <c r="A33" s="107"/>
      <c r="B33" s="108"/>
      <c r="C33" s="108"/>
      <c r="D33" s="108"/>
      <c r="E33" s="108"/>
      <c r="F33" s="108"/>
      <c r="G33" s="65"/>
      <c r="H33" s="65"/>
      <c r="I33" s="65"/>
      <c r="J33" s="65"/>
      <c r="K33" s="66"/>
      <c r="L33" s="105"/>
      <c r="M33" s="106"/>
      <c r="N33" s="63"/>
      <c r="O33" s="43"/>
      <c r="P33" s="43"/>
      <c r="Q33" s="2"/>
      <c r="R33" s="102"/>
      <c r="S33" s="103"/>
      <c r="T33" s="103"/>
      <c r="U33" s="103"/>
      <c r="V33" s="103"/>
      <c r="W33" s="103"/>
      <c r="X33" s="103"/>
      <c r="Y33" s="103"/>
      <c r="Z33" s="103"/>
      <c r="AA33" s="103"/>
      <c r="AB33" s="104"/>
      <c r="AE33" s="45" t="s">
        <v>85</v>
      </c>
      <c r="AF33" s="18">
        <v>6</v>
      </c>
      <c r="AG33" s="18">
        <v>3</v>
      </c>
      <c r="AH33" s="45" t="s">
        <v>62</v>
      </c>
      <c r="AI33" s="18" t="s">
        <v>62</v>
      </c>
      <c r="AJ33" s="18" t="s">
        <v>72</v>
      </c>
      <c r="AK33" s="45" t="s">
        <v>260</v>
      </c>
      <c r="AL33" s="46">
        <v>75000</v>
      </c>
    </row>
    <row r="34" spans="1:38" ht="19.8" customHeight="1" x14ac:dyDescent="0.3">
      <c r="A34" s="9">
        <v>15</v>
      </c>
      <c r="B34" s="15"/>
      <c r="C34" s="25"/>
      <c r="D34" s="25"/>
      <c r="E34" s="25"/>
      <c r="F34" s="10"/>
      <c r="G34" s="51" t="str">
        <f>IF(COUNTBLANK(G35)=0,G35,IFERROR(VLOOKUP($C34,$AE$5:$AL$192,2,FALSE),""))</f>
        <v/>
      </c>
      <c r="H34" s="51" t="str">
        <f>IF(COUNTBLANK(H35)=0,H35,IFERROR(VLOOKUP($C34,$AE$5:$AL$192,3,FALSE),""))</f>
        <v/>
      </c>
      <c r="I34" s="51" t="str">
        <f>IF(COUNTBLANK(I35)=0,I35,IFERROR(VLOOKUP($C34,$AE$5:$AL$192,4,FALSE),""))</f>
        <v/>
      </c>
      <c r="J34" s="51" t="str">
        <f>IF(COUNTBLANK(J35)=0,J35,IFERROR(VLOOKUP($C34,$AE$5:$AL$192,5,FALSE),""))</f>
        <v/>
      </c>
      <c r="K34" s="51" t="str">
        <f>IF(COUNTBLANK(K35)=0,K35,IFERROR(VLOOKUP($C34,$AE$5:$AL$192,6,FALSE),""))</f>
        <v/>
      </c>
      <c r="L34" s="115" t="str">
        <f>IFERROR(VLOOKUP($C34,$AE$5:$AL$192,7,FALSE),"")</f>
        <v/>
      </c>
      <c r="M34" s="116"/>
      <c r="N34" s="52" t="str">
        <f>IF(COUNTBLANK(N35)=0,N35,IFERROR(VLOOKUP($C34,$AE$5:$AL$192,8,FALSE),""))</f>
        <v/>
      </c>
      <c r="O34" s="43" t="str">
        <f t="shared" si="0"/>
        <v xml:space="preserve"> </v>
      </c>
      <c r="P34" s="43" t="str">
        <f t="shared" si="1"/>
        <v xml:space="preserve"> </v>
      </c>
      <c r="Q34" s="2"/>
      <c r="R34" s="5"/>
      <c r="S34" s="5"/>
      <c r="T34" s="5"/>
      <c r="U34" s="5"/>
      <c r="V34" s="5"/>
      <c r="W34" s="5"/>
      <c r="X34" s="5"/>
      <c r="Y34" s="5"/>
      <c r="Z34" s="12">
        <f>IF(OR(ISNUMBER(SEARCH("Brawlin' Brutes",B4))),SUM(((R34*1)+(U34*2)+(Y34*1)+(V34*3)+(W34*2)+(X34*4)+(S34*1)+(T34*1)-AA34)),SUM((R34*1)+(U34*2)+(Y34*1)+(V34*2)+(W34*3)+(X34*4)+(S34*1)+(T34*1))-AA34)</f>
        <v>0</v>
      </c>
      <c r="AA34" s="70"/>
      <c r="AB34" s="10">
        <v>1</v>
      </c>
      <c r="AE34" s="45" t="s">
        <v>86</v>
      </c>
      <c r="AF34" s="18">
        <v>6</v>
      </c>
      <c r="AG34" s="18">
        <v>2</v>
      </c>
      <c r="AH34" s="45" t="s">
        <v>62</v>
      </c>
      <c r="AI34" s="18" t="s">
        <v>63</v>
      </c>
      <c r="AJ34" s="18" t="s">
        <v>65</v>
      </c>
      <c r="AK34" s="45" t="s">
        <v>261</v>
      </c>
      <c r="AL34" s="46">
        <v>40000</v>
      </c>
    </row>
    <row r="35" spans="1:38" ht="13.8" customHeight="1" x14ac:dyDescent="0.3">
      <c r="A35" s="107"/>
      <c r="B35" s="108"/>
      <c r="C35" s="108"/>
      <c r="D35" s="108"/>
      <c r="E35" s="108"/>
      <c r="F35" s="108"/>
      <c r="G35" s="65"/>
      <c r="H35" s="65"/>
      <c r="I35" s="65"/>
      <c r="J35" s="65"/>
      <c r="K35" s="66"/>
      <c r="L35" s="105"/>
      <c r="M35" s="106"/>
      <c r="N35" s="71"/>
      <c r="O35" s="43"/>
      <c r="P35" s="43"/>
      <c r="Q35" s="2"/>
      <c r="R35" s="102"/>
      <c r="S35" s="103"/>
      <c r="T35" s="103"/>
      <c r="U35" s="103"/>
      <c r="V35" s="103"/>
      <c r="W35" s="103"/>
      <c r="X35" s="103"/>
      <c r="Y35" s="103"/>
      <c r="Z35" s="103"/>
      <c r="AA35" s="103"/>
      <c r="AB35" s="104"/>
      <c r="AE35" s="45" t="s">
        <v>87</v>
      </c>
      <c r="AF35" s="18">
        <v>5</v>
      </c>
      <c r="AG35" s="18">
        <v>3</v>
      </c>
      <c r="AH35" s="45" t="s">
        <v>62</v>
      </c>
      <c r="AI35" s="18" t="s">
        <v>63</v>
      </c>
      <c r="AJ35" s="18" t="s">
        <v>69</v>
      </c>
      <c r="AK35" s="45" t="s">
        <v>262</v>
      </c>
      <c r="AL35" s="46">
        <v>50000</v>
      </c>
    </row>
    <row r="36" spans="1:38" ht="19.8" customHeight="1" x14ac:dyDescent="0.3">
      <c r="A36" s="9">
        <v>16</v>
      </c>
      <c r="B36" s="15"/>
      <c r="C36" s="25"/>
      <c r="D36" s="25"/>
      <c r="E36" s="25"/>
      <c r="F36" s="10"/>
      <c r="G36" s="51" t="str">
        <f>IF(COUNTBLANK(G37)=0,G37,IFERROR(VLOOKUP($C36,$AE$5:$AL$192,2,FALSE),""))</f>
        <v/>
      </c>
      <c r="H36" s="51" t="str">
        <f>IF(COUNTBLANK(H37)=0,H37,IFERROR(VLOOKUP($C36,$AE$5:$AL$192,3,FALSE),""))</f>
        <v/>
      </c>
      <c r="I36" s="51" t="str">
        <f>IF(COUNTBLANK(I37)=0,I37,IFERROR(VLOOKUP($C36,$AE$5:$AL$192,4,FALSE),""))</f>
        <v/>
      </c>
      <c r="J36" s="51" t="str">
        <f>IF(COUNTBLANK(J37)=0,J37,IFERROR(VLOOKUP($C36,$AE$5:$AL$192,5,FALSE),""))</f>
        <v/>
      </c>
      <c r="K36" s="51" t="str">
        <f>IF(COUNTBLANK(K37)=0,K37,IFERROR(VLOOKUP($C36,$AE$5:$AL$192,6,FALSE),""))</f>
        <v/>
      </c>
      <c r="L36" s="115" t="str">
        <f>IFERROR(VLOOKUP($C36,$AE$5:$AL$192,7,FALSE),"")</f>
        <v/>
      </c>
      <c r="M36" s="116"/>
      <c r="N36" s="52" t="str">
        <f>IF(COUNTBLANK(N37)=0,N37,IFERROR(VLOOKUP($C36,$AE$5:$AL$192,8,FALSE),""))</f>
        <v/>
      </c>
      <c r="O36" s="43" t="str">
        <f t="shared" si="0"/>
        <v xml:space="preserve"> </v>
      </c>
      <c r="P36" s="43" t="str">
        <f t="shared" si="1"/>
        <v xml:space="preserve"> </v>
      </c>
      <c r="Q36" s="2"/>
      <c r="R36" s="5"/>
      <c r="S36" s="5"/>
      <c r="T36" s="5"/>
      <c r="U36" s="5"/>
      <c r="V36" s="5"/>
      <c r="W36" s="5"/>
      <c r="X36" s="5"/>
      <c r="Y36" s="5"/>
      <c r="Z36" s="12">
        <f>IF(OR(ISNUMBER(SEARCH("Brawlin' Brutes",B4))),SUM(((R36*1)+(U36*2)+(Y36*1)+(V36*3)+(W36*2)+(X36*4)+(S36*1)+(T36*1)-AA36)),SUM((R36*1)+(U36*2)+(Y36*1)+(V36*2)+(W36*3)+(X36*4)+(S36*1)+(T36*1))-AA36)</f>
        <v>0</v>
      </c>
      <c r="AA36" s="70"/>
      <c r="AB36" s="10">
        <v>1</v>
      </c>
      <c r="AE36" s="45" t="s">
        <v>88</v>
      </c>
      <c r="AF36" s="18">
        <v>7</v>
      </c>
      <c r="AG36" s="18">
        <v>3</v>
      </c>
      <c r="AH36" s="45" t="s">
        <v>62</v>
      </c>
      <c r="AI36" s="18" t="s">
        <v>63</v>
      </c>
      <c r="AJ36" s="18" t="s">
        <v>65</v>
      </c>
      <c r="AK36" s="45" t="s">
        <v>263</v>
      </c>
      <c r="AL36" s="46">
        <v>50000</v>
      </c>
    </row>
    <row r="37" spans="1:38" ht="12.6" customHeight="1" thickBot="1" x14ac:dyDescent="0.35">
      <c r="A37" s="111"/>
      <c r="B37" s="112"/>
      <c r="C37" s="112"/>
      <c r="D37" s="112"/>
      <c r="E37" s="112"/>
      <c r="F37" s="112"/>
      <c r="G37" s="68"/>
      <c r="H37" s="68"/>
      <c r="I37" s="68"/>
      <c r="J37" s="68"/>
      <c r="K37" s="69"/>
      <c r="L37" s="105"/>
      <c r="M37" s="106"/>
      <c r="N37" s="71"/>
      <c r="O37" s="43"/>
      <c r="P37" s="43"/>
      <c r="Q37" s="2"/>
      <c r="R37" s="102"/>
      <c r="S37" s="103"/>
      <c r="T37" s="103"/>
      <c r="U37" s="103"/>
      <c r="V37" s="103"/>
      <c r="W37" s="103"/>
      <c r="X37" s="103"/>
      <c r="Y37" s="103"/>
      <c r="Z37" s="103"/>
      <c r="AA37" s="103"/>
      <c r="AB37" s="104"/>
      <c r="AE37" s="45" t="s">
        <v>89</v>
      </c>
      <c r="AF37" s="18">
        <v>6</v>
      </c>
      <c r="AG37" s="18">
        <v>3</v>
      </c>
      <c r="AH37" s="45" t="s">
        <v>90</v>
      </c>
      <c r="AI37" s="18" t="s">
        <v>62</v>
      </c>
      <c r="AJ37" s="18" t="s">
        <v>72</v>
      </c>
      <c r="AK37" s="45" t="s">
        <v>264</v>
      </c>
      <c r="AL37" s="46">
        <v>65000</v>
      </c>
    </row>
    <row r="38" spans="1:38" ht="19.8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129" t="s">
        <v>20</v>
      </c>
      <c r="L38" s="130"/>
      <c r="M38" s="131">
        <f>SUM(N36,N34,N32,N30,N28,N26,N24,N22,N20,N18,N16,N14,N12,N10,N8,N6,M4)</f>
        <v>0</v>
      </c>
      <c r="N38" s="131"/>
      <c r="O38" s="2"/>
      <c r="P38" s="2"/>
      <c r="Q38" s="2"/>
      <c r="R38" s="16">
        <f>SUM(R6:R36)</f>
        <v>0</v>
      </c>
      <c r="S38" s="16">
        <f t="shared" ref="S38:T38" si="2">SUM(S6:S36)</f>
        <v>0</v>
      </c>
      <c r="T38" s="16">
        <f t="shared" si="2"/>
        <v>0</v>
      </c>
      <c r="U38" s="16">
        <f>SUM(U6:U36)</f>
        <v>0</v>
      </c>
      <c r="V38" s="16">
        <f>SUM(V6:V36)</f>
        <v>0</v>
      </c>
      <c r="W38" s="16">
        <f>SUM(W6:W36)</f>
        <v>0</v>
      </c>
      <c r="X38" s="16">
        <f>SUM(X6:X36)</f>
        <v>0</v>
      </c>
      <c r="Y38" s="16"/>
      <c r="Z38" s="17"/>
      <c r="AA38" s="17"/>
      <c r="AB38" s="16"/>
      <c r="AE38" s="45" t="s">
        <v>91</v>
      </c>
      <c r="AF38" s="18">
        <v>4</v>
      </c>
      <c r="AG38" s="18">
        <v>5</v>
      </c>
      <c r="AH38" s="45" t="s">
        <v>64</v>
      </c>
      <c r="AI38" s="18" t="s">
        <v>64</v>
      </c>
      <c r="AJ38" s="18" t="s">
        <v>69</v>
      </c>
      <c r="AK38" s="45" t="s">
        <v>250</v>
      </c>
      <c r="AL38" s="46">
        <v>115000</v>
      </c>
    </row>
    <row r="39" spans="1:38" ht="19.8" customHeight="1" x14ac:dyDescent="0.3">
      <c r="AE39" s="45" t="s">
        <v>92</v>
      </c>
      <c r="AF39" s="18">
        <v>5</v>
      </c>
      <c r="AG39" s="18">
        <v>5</v>
      </c>
      <c r="AH39" s="45" t="s">
        <v>63</v>
      </c>
      <c r="AI39" s="18" t="s">
        <v>64</v>
      </c>
      <c r="AJ39" s="18" t="s">
        <v>69</v>
      </c>
      <c r="AK39" s="45" t="s">
        <v>251</v>
      </c>
      <c r="AL39" s="46">
        <v>140000</v>
      </c>
    </row>
    <row r="40" spans="1:38" ht="19.8" customHeight="1" x14ac:dyDescent="0.3">
      <c r="AE40" s="45" t="s">
        <v>93</v>
      </c>
      <c r="AF40" s="18">
        <v>5</v>
      </c>
      <c r="AG40" s="18">
        <v>5</v>
      </c>
      <c r="AH40" s="45" t="s">
        <v>63</v>
      </c>
      <c r="AI40" s="18" t="s">
        <v>67</v>
      </c>
      <c r="AJ40" s="18" t="s">
        <v>72</v>
      </c>
      <c r="AK40" s="45" t="s">
        <v>252</v>
      </c>
      <c r="AL40" s="46">
        <v>150000</v>
      </c>
    </row>
    <row r="41" spans="1:38" ht="19.8" customHeight="1" x14ac:dyDescent="0.3">
      <c r="AE41" s="45" t="s">
        <v>94</v>
      </c>
      <c r="AF41" s="18">
        <v>6</v>
      </c>
      <c r="AG41" s="18">
        <v>5</v>
      </c>
      <c r="AH41" s="45" t="s">
        <v>63</v>
      </c>
      <c r="AI41" s="18" t="s">
        <v>67</v>
      </c>
      <c r="AJ41" s="18" t="s">
        <v>72</v>
      </c>
      <c r="AK41" s="45" t="s">
        <v>265</v>
      </c>
      <c r="AL41" s="46">
        <v>150000</v>
      </c>
    </row>
    <row r="43" spans="1:38" ht="19.8" customHeight="1" x14ac:dyDescent="0.3">
      <c r="AE43" s="45" t="s">
        <v>96</v>
      </c>
      <c r="AF43" s="18">
        <v>6</v>
      </c>
      <c r="AG43" s="18">
        <v>3</v>
      </c>
      <c r="AH43" s="45" t="s">
        <v>90</v>
      </c>
      <c r="AI43" s="18" t="s">
        <v>62</v>
      </c>
      <c r="AJ43" s="18" t="s">
        <v>72</v>
      </c>
      <c r="AK43" s="45" t="s">
        <v>266</v>
      </c>
      <c r="AL43" s="46">
        <v>65000</v>
      </c>
    </row>
    <row r="44" spans="1:38" ht="19.8" customHeight="1" x14ac:dyDescent="0.3">
      <c r="AE44" s="45" t="s">
        <v>169</v>
      </c>
      <c r="AF44" s="18">
        <v>7</v>
      </c>
      <c r="AG44" s="18">
        <v>3</v>
      </c>
      <c r="AH44" s="45" t="s">
        <v>90</v>
      </c>
      <c r="AI44" s="18" t="s">
        <v>62</v>
      </c>
      <c r="AJ44" s="18" t="s">
        <v>65</v>
      </c>
      <c r="AK44" s="45" t="s">
        <v>267</v>
      </c>
      <c r="AL44" s="46">
        <v>80000</v>
      </c>
    </row>
    <row r="45" spans="1:38" ht="19.8" customHeight="1" x14ac:dyDescent="0.3">
      <c r="AE45" s="45" t="s">
        <v>168</v>
      </c>
      <c r="AF45" s="18">
        <v>7</v>
      </c>
      <c r="AG45" s="18">
        <v>3</v>
      </c>
      <c r="AH45" s="45" t="s">
        <v>90</v>
      </c>
      <c r="AI45" s="18" t="s">
        <v>62</v>
      </c>
      <c r="AJ45" s="18" t="s">
        <v>72</v>
      </c>
      <c r="AK45" s="45" t="s">
        <v>268</v>
      </c>
      <c r="AL45" s="46">
        <v>105000</v>
      </c>
    </row>
    <row r="46" spans="1:38" ht="19.8" customHeight="1" x14ac:dyDescent="0.3">
      <c r="AE46" s="45" t="s">
        <v>97</v>
      </c>
      <c r="AF46" s="18">
        <v>7</v>
      </c>
      <c r="AG46" s="18">
        <v>3</v>
      </c>
      <c r="AH46" s="45" t="s">
        <v>90</v>
      </c>
      <c r="AI46" s="18" t="s">
        <v>63</v>
      </c>
      <c r="AJ46" s="18" t="s">
        <v>65</v>
      </c>
      <c r="AK46" s="45" t="s">
        <v>269</v>
      </c>
      <c r="AL46" s="46">
        <v>90000</v>
      </c>
    </row>
    <row r="47" spans="1:38" ht="19.8" customHeight="1" x14ac:dyDescent="0.3">
      <c r="AE47" s="45" t="s">
        <v>98</v>
      </c>
      <c r="AF47" s="18">
        <v>7</v>
      </c>
      <c r="AG47" s="18">
        <v>3</v>
      </c>
      <c r="AH47" s="45" t="s">
        <v>90</v>
      </c>
      <c r="AI47" s="18" t="s">
        <v>63</v>
      </c>
      <c r="AJ47" s="18" t="s">
        <v>65</v>
      </c>
      <c r="AK47" s="45" t="s">
        <v>270</v>
      </c>
      <c r="AL47" s="46">
        <v>110000</v>
      </c>
    </row>
    <row r="49" spans="1:38" ht="19.8" customHeight="1" x14ac:dyDescent="0.3">
      <c r="AE49" s="45" t="s">
        <v>224</v>
      </c>
      <c r="AF49" s="18">
        <v>4</v>
      </c>
      <c r="AG49" s="18">
        <v>3</v>
      </c>
      <c r="AH49" s="45" t="s">
        <v>63</v>
      </c>
      <c r="AI49" s="18" t="s">
        <v>64</v>
      </c>
      <c r="AJ49" s="18" t="s">
        <v>69</v>
      </c>
      <c r="AK49" s="45" t="s">
        <v>271</v>
      </c>
      <c r="AL49" s="46">
        <v>70000</v>
      </c>
    </row>
    <row r="50" spans="1:38" ht="19.8" customHeight="1" x14ac:dyDescent="0.3">
      <c r="AE50" s="45" t="s">
        <v>170</v>
      </c>
      <c r="AF50" s="18">
        <v>6</v>
      </c>
      <c r="AG50" s="18">
        <v>3</v>
      </c>
      <c r="AH50" s="45" t="s">
        <v>62</v>
      </c>
      <c r="AI50" s="18" t="s">
        <v>63</v>
      </c>
      <c r="AJ50" s="18" t="s">
        <v>72</v>
      </c>
      <c r="AK50" s="45" t="s">
        <v>383</v>
      </c>
      <c r="AL50" s="46">
        <v>80000</v>
      </c>
    </row>
    <row r="51" spans="1:38" ht="19.8" customHeight="1" x14ac:dyDescent="0.3">
      <c r="AE51" s="45" t="s">
        <v>171</v>
      </c>
      <c r="AF51" s="18">
        <v>5</v>
      </c>
      <c r="AG51" s="18">
        <v>3</v>
      </c>
      <c r="AH51" s="45" t="s">
        <v>63</v>
      </c>
      <c r="AI51" s="18" t="s">
        <v>63</v>
      </c>
      <c r="AJ51" s="18" t="s">
        <v>69</v>
      </c>
      <c r="AK51" s="45" t="s">
        <v>272</v>
      </c>
      <c r="AL51" s="46">
        <v>100000</v>
      </c>
    </row>
    <row r="52" spans="1:38" ht="19.8" customHeight="1" x14ac:dyDescent="0.3">
      <c r="AE52" s="45" t="s">
        <v>99</v>
      </c>
      <c r="AF52" s="18">
        <v>5</v>
      </c>
      <c r="AG52" s="18">
        <v>3</v>
      </c>
      <c r="AH52" s="45" t="s">
        <v>63</v>
      </c>
      <c r="AI52" s="18" t="s">
        <v>64</v>
      </c>
      <c r="AJ52" s="18" t="s">
        <v>72</v>
      </c>
      <c r="AK52" s="45" t="s">
        <v>382</v>
      </c>
      <c r="AL52" s="46">
        <v>95000</v>
      </c>
    </row>
    <row r="53" spans="1:38" ht="19.8" customHeight="1" x14ac:dyDescent="0.3">
      <c r="AE53" s="45" t="s">
        <v>381</v>
      </c>
      <c r="AF53" s="18">
        <v>5</v>
      </c>
      <c r="AG53" s="18">
        <v>7</v>
      </c>
      <c r="AH53" s="45" t="s">
        <v>64</v>
      </c>
      <c r="AI53" s="18" t="s">
        <v>77</v>
      </c>
      <c r="AJ53" s="18" t="s">
        <v>100</v>
      </c>
      <c r="AK53" s="45" t="s">
        <v>380</v>
      </c>
      <c r="AL53" s="46">
        <v>170000</v>
      </c>
    </row>
    <row r="55" spans="1:38" ht="19.8" customHeight="1" x14ac:dyDescent="0.3">
      <c r="AE55" s="45" t="s">
        <v>225</v>
      </c>
      <c r="AF55" s="18">
        <v>6</v>
      </c>
      <c r="AG55" s="18">
        <v>3</v>
      </c>
      <c r="AH55" s="45" t="s">
        <v>90</v>
      </c>
      <c r="AI55" s="18" t="s">
        <v>62</v>
      </c>
      <c r="AJ55" s="18" t="s">
        <v>65</v>
      </c>
      <c r="AK55" s="45" t="s">
        <v>273</v>
      </c>
      <c r="AL55" s="46">
        <v>65000</v>
      </c>
    </row>
    <row r="56" spans="1:38" ht="20.399999999999999" customHeight="1" x14ac:dyDescent="0.3">
      <c r="AE56" s="45" t="s">
        <v>226</v>
      </c>
      <c r="AF56" s="18">
        <v>6</v>
      </c>
      <c r="AG56" s="18">
        <v>3</v>
      </c>
      <c r="AH56" s="45" t="s">
        <v>90</v>
      </c>
      <c r="AI56" s="18" t="s">
        <v>90</v>
      </c>
      <c r="AJ56" s="18" t="s">
        <v>65</v>
      </c>
      <c r="AK56" s="45" t="s">
        <v>274</v>
      </c>
      <c r="AL56" s="46">
        <v>75000</v>
      </c>
    </row>
    <row r="57" spans="1:38" ht="20.399999999999999" customHeight="1" x14ac:dyDescent="0.3">
      <c r="AE57" s="45" t="s">
        <v>227</v>
      </c>
      <c r="AF57" s="18">
        <v>8</v>
      </c>
      <c r="AG57" s="18">
        <v>3</v>
      </c>
      <c r="AH57" s="45" t="s">
        <v>90</v>
      </c>
      <c r="AI57" s="18" t="s">
        <v>63</v>
      </c>
      <c r="AJ57" s="18" t="s">
        <v>65</v>
      </c>
      <c r="AK57" s="45" t="s">
        <v>275</v>
      </c>
      <c r="AL57" s="46">
        <v>100000</v>
      </c>
    </row>
    <row r="58" spans="1:38" ht="21.6" hidden="1" customHeight="1" x14ac:dyDescent="0.3">
      <c r="A58" s="18">
        <v>0</v>
      </c>
      <c r="AE58" s="45" t="s">
        <v>228</v>
      </c>
      <c r="AF58" s="18">
        <v>7</v>
      </c>
      <c r="AG58" s="18">
        <v>3</v>
      </c>
      <c r="AH58" s="45" t="s">
        <v>90</v>
      </c>
      <c r="AI58" s="18" t="s">
        <v>62</v>
      </c>
      <c r="AJ58" s="18" t="s">
        <v>72</v>
      </c>
      <c r="AK58" s="45" t="s">
        <v>276</v>
      </c>
      <c r="AL58" s="46">
        <v>115000</v>
      </c>
    </row>
    <row r="59" spans="1:38" ht="21.6" hidden="1" customHeight="1" x14ac:dyDescent="0.3">
      <c r="A59" s="18">
        <v>1</v>
      </c>
      <c r="B59" s="18" t="s">
        <v>26</v>
      </c>
      <c r="C59" s="18" t="s">
        <v>36</v>
      </c>
      <c r="D59" s="18" t="s">
        <v>49</v>
      </c>
      <c r="E59" s="21" t="s">
        <v>21</v>
      </c>
      <c r="F59" s="26">
        <v>60000</v>
      </c>
      <c r="G59" s="45" t="s">
        <v>79</v>
      </c>
      <c r="AE59" s="45"/>
      <c r="AF59" s="18"/>
      <c r="AG59" s="18"/>
      <c r="AH59" s="45"/>
      <c r="AI59" s="18"/>
      <c r="AJ59" s="18"/>
      <c r="AK59" s="45"/>
      <c r="AL59" s="46"/>
    </row>
    <row r="60" spans="1:38" ht="24.6" hidden="1" customHeight="1" x14ac:dyDescent="0.3">
      <c r="A60" s="18">
        <v>2</v>
      </c>
      <c r="B60" s="18" t="s">
        <v>27</v>
      </c>
      <c r="C60" s="18" t="s">
        <v>37</v>
      </c>
      <c r="E60" s="91" t="s">
        <v>368</v>
      </c>
      <c r="F60" s="92">
        <v>60000</v>
      </c>
      <c r="G60" s="45" t="s">
        <v>369</v>
      </c>
      <c r="AE60" s="45" t="s">
        <v>210</v>
      </c>
      <c r="AF60" s="18">
        <v>5</v>
      </c>
      <c r="AG60" s="18">
        <v>2</v>
      </c>
      <c r="AH60" s="45" t="s">
        <v>62</v>
      </c>
      <c r="AI60" s="18" t="s">
        <v>63</v>
      </c>
      <c r="AJ60" s="18" t="s">
        <v>68</v>
      </c>
      <c r="AK60" s="45" t="s">
        <v>277</v>
      </c>
      <c r="AL60" s="46">
        <v>40000</v>
      </c>
    </row>
    <row r="61" spans="1:38" ht="24.6" hidden="1" customHeight="1" x14ac:dyDescent="0.3">
      <c r="A61" s="18">
        <v>3</v>
      </c>
      <c r="B61" s="18" t="s">
        <v>28</v>
      </c>
      <c r="C61" s="18" t="s">
        <v>38</v>
      </c>
      <c r="E61" s="79" t="s">
        <v>222</v>
      </c>
      <c r="F61" s="88">
        <v>60000</v>
      </c>
      <c r="G61" s="18" t="s">
        <v>79</v>
      </c>
      <c r="AE61" s="45" t="s">
        <v>211</v>
      </c>
      <c r="AF61" s="18">
        <v>5</v>
      </c>
      <c r="AG61" s="18">
        <v>2</v>
      </c>
      <c r="AH61" s="45" t="s">
        <v>62</v>
      </c>
      <c r="AI61" s="18" t="s">
        <v>63</v>
      </c>
      <c r="AJ61" s="18" t="s">
        <v>65</v>
      </c>
      <c r="AK61" s="45" t="s">
        <v>278</v>
      </c>
      <c r="AL61" s="46">
        <v>55000</v>
      </c>
    </row>
    <row r="62" spans="1:38" ht="18.600000000000001" hidden="1" customHeight="1" x14ac:dyDescent="0.3">
      <c r="A62" s="18">
        <v>4</v>
      </c>
      <c r="B62" s="18" t="s">
        <v>29</v>
      </c>
      <c r="C62" s="18" t="s">
        <v>39</v>
      </c>
      <c r="E62" s="23" t="s">
        <v>66</v>
      </c>
      <c r="F62" s="27">
        <v>50000</v>
      </c>
      <c r="G62" s="45" t="s">
        <v>353</v>
      </c>
      <c r="AE62" s="45" t="s">
        <v>212</v>
      </c>
      <c r="AF62" s="18">
        <v>5</v>
      </c>
      <c r="AG62" s="18">
        <v>2</v>
      </c>
      <c r="AH62" s="45" t="s">
        <v>62</v>
      </c>
      <c r="AI62" s="18" t="s">
        <v>62</v>
      </c>
      <c r="AJ62" s="18" t="s">
        <v>68</v>
      </c>
      <c r="AK62" s="45" t="s">
        <v>279</v>
      </c>
      <c r="AL62" s="46">
        <v>50000</v>
      </c>
    </row>
    <row r="63" spans="1:38" ht="15.6" hidden="1" customHeight="1" x14ac:dyDescent="0.3">
      <c r="A63" s="18">
        <v>5</v>
      </c>
      <c r="B63" s="18" t="s">
        <v>35</v>
      </c>
      <c r="C63" s="18" t="s">
        <v>40</v>
      </c>
      <c r="E63" s="22" t="s">
        <v>83</v>
      </c>
      <c r="F63" s="27">
        <v>70000</v>
      </c>
      <c r="G63" s="45" t="s">
        <v>354</v>
      </c>
      <c r="AE63" s="45" t="s">
        <v>213</v>
      </c>
      <c r="AF63" s="18">
        <v>7</v>
      </c>
      <c r="AG63" s="18">
        <v>2</v>
      </c>
      <c r="AH63" s="45" t="s">
        <v>90</v>
      </c>
      <c r="AI63" s="18" t="s">
        <v>77</v>
      </c>
      <c r="AJ63" s="18" t="s">
        <v>67</v>
      </c>
      <c r="AK63" s="45" t="s">
        <v>280</v>
      </c>
      <c r="AL63" s="46">
        <v>50000</v>
      </c>
    </row>
    <row r="64" spans="1:38" ht="17.399999999999999" hidden="1" customHeight="1" x14ac:dyDescent="0.3">
      <c r="A64" s="18">
        <v>6</v>
      </c>
      <c r="B64" s="18" t="s">
        <v>30</v>
      </c>
      <c r="C64" s="18" t="s">
        <v>41</v>
      </c>
      <c r="E64" s="23" t="s">
        <v>95</v>
      </c>
      <c r="F64" s="27">
        <v>70000</v>
      </c>
      <c r="G64" s="45" t="s">
        <v>223</v>
      </c>
      <c r="AE64" s="45" t="s">
        <v>112</v>
      </c>
      <c r="AF64" s="18">
        <v>2</v>
      </c>
      <c r="AG64" s="18">
        <v>6</v>
      </c>
      <c r="AH64" s="45" t="s">
        <v>64</v>
      </c>
      <c r="AI64" s="18" t="s">
        <v>64</v>
      </c>
      <c r="AJ64" s="18" t="s">
        <v>100</v>
      </c>
      <c r="AK64" s="45" t="s">
        <v>281</v>
      </c>
      <c r="AL64" s="46">
        <v>120000</v>
      </c>
    </row>
    <row r="65" spans="1:38" ht="18.600000000000001" hidden="1" customHeight="1" x14ac:dyDescent="0.3">
      <c r="A65" s="18">
        <v>7</v>
      </c>
      <c r="B65" s="18" t="s">
        <v>31</v>
      </c>
      <c r="C65" s="18" t="s">
        <v>43</v>
      </c>
      <c r="E65" s="22" t="s">
        <v>156</v>
      </c>
      <c r="F65" s="27">
        <v>50000</v>
      </c>
      <c r="G65" s="45" t="s">
        <v>79</v>
      </c>
      <c r="AE65" s="45"/>
      <c r="AF65" s="18"/>
      <c r="AG65" s="18"/>
      <c r="AH65" s="45"/>
      <c r="AI65" s="18"/>
      <c r="AJ65" s="18"/>
      <c r="AK65" s="45"/>
    </row>
    <row r="66" spans="1:38" ht="20.399999999999999" hidden="1" customHeight="1" x14ac:dyDescent="0.3">
      <c r="A66" s="18">
        <v>8</v>
      </c>
      <c r="C66" s="18" t="s">
        <v>44</v>
      </c>
      <c r="E66" s="91" t="s">
        <v>370</v>
      </c>
      <c r="F66" s="92">
        <v>60000</v>
      </c>
      <c r="G66" s="45" t="s">
        <v>369</v>
      </c>
      <c r="AE66" s="45" t="s">
        <v>102</v>
      </c>
      <c r="AF66" s="18">
        <v>6</v>
      </c>
      <c r="AG66" s="18">
        <v>2</v>
      </c>
      <c r="AH66" s="45" t="s">
        <v>62</v>
      </c>
      <c r="AI66" s="18" t="s">
        <v>63</v>
      </c>
      <c r="AJ66" s="18" t="s">
        <v>65</v>
      </c>
      <c r="AK66" s="45" t="s">
        <v>282</v>
      </c>
      <c r="AL66" s="46">
        <v>40000</v>
      </c>
    </row>
    <row r="67" spans="1:38" ht="18.600000000000001" hidden="1" customHeight="1" x14ac:dyDescent="0.3">
      <c r="A67" s="18">
        <v>9</v>
      </c>
      <c r="C67" s="18" t="s">
        <v>45</v>
      </c>
      <c r="E67" s="23" t="s">
        <v>101</v>
      </c>
      <c r="F67" s="27">
        <v>50000</v>
      </c>
      <c r="G67" s="45" t="s">
        <v>79</v>
      </c>
      <c r="AE67" s="45" t="s">
        <v>103</v>
      </c>
      <c r="AF67" s="18">
        <v>6</v>
      </c>
      <c r="AG67" s="18">
        <v>2</v>
      </c>
      <c r="AH67" s="45" t="s">
        <v>62</v>
      </c>
      <c r="AI67" s="18" t="s">
        <v>63</v>
      </c>
      <c r="AJ67" s="18" t="s">
        <v>65</v>
      </c>
      <c r="AK67" s="45" t="s">
        <v>283</v>
      </c>
      <c r="AL67" s="46">
        <v>45000</v>
      </c>
    </row>
    <row r="68" spans="1:38" ht="21" hidden="1" customHeight="1" x14ac:dyDescent="0.3">
      <c r="A68" s="18">
        <v>10</v>
      </c>
      <c r="C68" s="18" t="s">
        <v>46</v>
      </c>
      <c r="E68" s="86" t="s">
        <v>209</v>
      </c>
      <c r="F68" s="80">
        <v>50000</v>
      </c>
      <c r="G68" s="81" t="s">
        <v>79</v>
      </c>
      <c r="AE68" s="45" t="s">
        <v>104</v>
      </c>
      <c r="AF68" s="18">
        <v>6</v>
      </c>
      <c r="AG68" s="18">
        <v>2</v>
      </c>
      <c r="AH68" s="45" t="s">
        <v>62</v>
      </c>
      <c r="AI68" s="18" t="s">
        <v>77</v>
      </c>
      <c r="AJ68" s="18" t="s">
        <v>65</v>
      </c>
      <c r="AK68" s="45" t="s">
        <v>284</v>
      </c>
      <c r="AL68" s="46">
        <v>40000</v>
      </c>
    </row>
    <row r="69" spans="1:38" ht="18.600000000000001" hidden="1" customHeight="1" thickBot="1" x14ac:dyDescent="0.35">
      <c r="A69" s="18">
        <v>11</v>
      </c>
      <c r="C69" s="18" t="s">
        <v>47</v>
      </c>
      <c r="E69" s="20" t="s">
        <v>109</v>
      </c>
      <c r="F69" s="27">
        <v>60000</v>
      </c>
      <c r="G69" s="45" t="s">
        <v>355</v>
      </c>
      <c r="AE69" s="45" t="s">
        <v>105</v>
      </c>
      <c r="AF69" s="18">
        <v>3</v>
      </c>
      <c r="AG69" s="18">
        <v>7</v>
      </c>
      <c r="AH69" s="45" t="s">
        <v>62</v>
      </c>
      <c r="AI69" s="18" t="s">
        <v>77</v>
      </c>
      <c r="AJ69" s="18" t="s">
        <v>65</v>
      </c>
      <c r="AK69" s="45" t="s">
        <v>285</v>
      </c>
      <c r="AL69" s="46">
        <v>70000</v>
      </c>
    </row>
    <row r="70" spans="1:38" ht="14.4" hidden="1" customHeight="1" thickBot="1" x14ac:dyDescent="0.35">
      <c r="A70" s="18">
        <v>12</v>
      </c>
      <c r="C70" s="18" t="s">
        <v>52</v>
      </c>
      <c r="E70" s="20" t="s">
        <v>113</v>
      </c>
      <c r="F70" s="27">
        <v>60000</v>
      </c>
      <c r="G70" s="45" t="s">
        <v>79</v>
      </c>
      <c r="AE70" s="45" t="s">
        <v>106</v>
      </c>
      <c r="AF70" s="18">
        <v>7</v>
      </c>
      <c r="AG70" s="18">
        <v>2</v>
      </c>
      <c r="AH70" s="45" t="s">
        <v>62</v>
      </c>
      <c r="AI70" s="18" t="s">
        <v>63</v>
      </c>
      <c r="AJ70" s="18" t="s">
        <v>65</v>
      </c>
      <c r="AK70" s="45" t="s">
        <v>286</v>
      </c>
      <c r="AL70" s="46">
        <v>75000</v>
      </c>
    </row>
    <row r="71" spans="1:38" ht="18.600000000000001" hidden="1" customHeight="1" x14ac:dyDescent="0.3">
      <c r="C71" s="18" t="s">
        <v>53</v>
      </c>
      <c r="E71" s="22" t="s">
        <v>114</v>
      </c>
      <c r="F71" s="27">
        <v>50000</v>
      </c>
      <c r="G71" s="45" t="s">
        <v>79</v>
      </c>
      <c r="AE71" s="48" t="s">
        <v>107</v>
      </c>
      <c r="AF71" s="18">
        <v>6</v>
      </c>
      <c r="AG71" s="18">
        <v>2</v>
      </c>
      <c r="AH71" s="45" t="s">
        <v>62</v>
      </c>
      <c r="AI71" s="18" t="s">
        <v>64</v>
      </c>
      <c r="AJ71" s="18" t="s">
        <v>65</v>
      </c>
      <c r="AK71" s="45" t="s">
        <v>287</v>
      </c>
      <c r="AL71" s="46">
        <v>60000</v>
      </c>
    </row>
    <row r="72" spans="1:38" ht="0.6" hidden="1" customHeight="1" x14ac:dyDescent="0.3">
      <c r="C72" s="18" t="s">
        <v>54</v>
      </c>
      <c r="E72" s="22" t="s">
        <v>116</v>
      </c>
      <c r="F72" s="27">
        <v>50000</v>
      </c>
      <c r="G72" s="45" t="s">
        <v>356</v>
      </c>
      <c r="AE72" s="45" t="s">
        <v>108</v>
      </c>
      <c r="AF72" s="18">
        <v>6</v>
      </c>
      <c r="AG72" s="18">
        <v>2</v>
      </c>
      <c r="AH72" s="45" t="s">
        <v>62</v>
      </c>
      <c r="AI72" s="18" t="s">
        <v>67</v>
      </c>
      <c r="AJ72" s="18" t="s">
        <v>65</v>
      </c>
      <c r="AK72" s="45" t="s">
        <v>288</v>
      </c>
      <c r="AL72" s="46">
        <v>65000</v>
      </c>
    </row>
    <row r="73" spans="1:38" ht="22.8" hidden="1" customHeight="1" x14ac:dyDescent="0.3">
      <c r="C73" s="18" t="s">
        <v>55</v>
      </c>
      <c r="E73" s="23" t="s">
        <v>119</v>
      </c>
      <c r="F73" s="27">
        <v>60000</v>
      </c>
      <c r="G73" s="45" t="s">
        <v>79</v>
      </c>
      <c r="AE73" s="45" t="s">
        <v>172</v>
      </c>
      <c r="AF73" s="18">
        <v>4</v>
      </c>
      <c r="AG73" s="18">
        <v>5</v>
      </c>
      <c r="AH73" s="45" t="s">
        <v>64</v>
      </c>
      <c r="AI73" s="18" t="s">
        <v>64</v>
      </c>
      <c r="AJ73" s="18" t="s">
        <v>69</v>
      </c>
      <c r="AK73" s="45" t="s">
        <v>243</v>
      </c>
      <c r="AL73" s="46">
        <v>115000</v>
      </c>
    </row>
    <row r="74" spans="1:38" ht="25.8" hidden="1" customHeight="1" x14ac:dyDescent="0.3">
      <c r="C74" s="18" t="s">
        <v>56</v>
      </c>
      <c r="E74" s="91" t="s">
        <v>160</v>
      </c>
      <c r="F74" s="92">
        <v>60000</v>
      </c>
      <c r="G74" s="45" t="s">
        <v>371</v>
      </c>
      <c r="AE74" s="45"/>
      <c r="AF74" s="18"/>
      <c r="AG74" s="18"/>
      <c r="AH74" s="45"/>
      <c r="AI74" s="18"/>
      <c r="AJ74" s="18"/>
      <c r="AK74" s="45"/>
    </row>
    <row r="75" spans="1:38" ht="21.6" hidden="1" customHeight="1" x14ac:dyDescent="0.3">
      <c r="C75" s="18" t="s">
        <v>57</v>
      </c>
      <c r="E75" s="22" t="s">
        <v>22</v>
      </c>
      <c r="F75" s="27">
        <v>70000</v>
      </c>
      <c r="G75" s="45" t="s">
        <v>79</v>
      </c>
      <c r="AE75" s="45" t="s">
        <v>110</v>
      </c>
      <c r="AF75" s="18">
        <v>5</v>
      </c>
      <c r="AG75" s="18">
        <v>2</v>
      </c>
      <c r="AH75" s="45" t="s">
        <v>62</v>
      </c>
      <c r="AI75" s="18" t="s">
        <v>63</v>
      </c>
      <c r="AJ75" s="18" t="s">
        <v>68</v>
      </c>
      <c r="AK75" s="45" t="s">
        <v>289</v>
      </c>
      <c r="AL75" s="46">
        <v>30000</v>
      </c>
    </row>
    <row r="76" spans="1:38" ht="23.4" hidden="1" customHeight="1" x14ac:dyDescent="0.3">
      <c r="B76" s="18" t="s">
        <v>167</v>
      </c>
      <c r="E76" s="23" t="s">
        <v>131</v>
      </c>
      <c r="F76" s="27">
        <v>70000</v>
      </c>
      <c r="G76" s="45" t="s">
        <v>357</v>
      </c>
      <c r="AE76" s="45" t="s">
        <v>111</v>
      </c>
      <c r="AF76" s="18">
        <v>5</v>
      </c>
      <c r="AG76" s="18">
        <v>2</v>
      </c>
      <c r="AH76" s="45" t="s">
        <v>62</v>
      </c>
      <c r="AI76" s="18" t="s">
        <v>62</v>
      </c>
      <c r="AJ76" s="18" t="s">
        <v>65</v>
      </c>
      <c r="AK76" s="45" t="s">
        <v>290</v>
      </c>
      <c r="AL76" s="46">
        <v>50000</v>
      </c>
    </row>
    <row r="77" spans="1:38" ht="27.6" hidden="1" customHeight="1" x14ac:dyDescent="0.3">
      <c r="A77" s="18" t="s">
        <v>158</v>
      </c>
      <c r="B77" s="18" t="s">
        <v>159</v>
      </c>
      <c r="C77" s="18" t="s">
        <v>360</v>
      </c>
      <c r="E77" s="22" t="s">
        <v>23</v>
      </c>
      <c r="F77" s="27">
        <v>60000</v>
      </c>
      <c r="G77" s="45" t="s">
        <v>358</v>
      </c>
      <c r="AE77" s="45" t="s">
        <v>173</v>
      </c>
      <c r="AF77" s="18">
        <v>5</v>
      </c>
      <c r="AG77" s="18">
        <v>2</v>
      </c>
      <c r="AH77" s="45" t="s">
        <v>62</v>
      </c>
      <c r="AI77" s="18" t="s">
        <v>63</v>
      </c>
      <c r="AJ77" s="18" t="s">
        <v>68</v>
      </c>
      <c r="AK77" s="45" t="s">
        <v>291</v>
      </c>
      <c r="AL77" s="46">
        <v>55000</v>
      </c>
    </row>
    <row r="78" spans="1:38" ht="26.4" hidden="1" customHeight="1" x14ac:dyDescent="0.3">
      <c r="B78" s="18" t="s">
        <v>160</v>
      </c>
      <c r="C78" s="18" t="s">
        <v>361</v>
      </c>
      <c r="E78" s="91" t="s">
        <v>24</v>
      </c>
      <c r="F78" s="92">
        <v>60000</v>
      </c>
      <c r="G78" s="45" t="s">
        <v>414</v>
      </c>
      <c r="AE78" s="45" t="s">
        <v>112</v>
      </c>
      <c r="AF78" s="18">
        <v>2</v>
      </c>
      <c r="AG78" s="18">
        <v>6</v>
      </c>
      <c r="AH78" s="45" t="s">
        <v>64</v>
      </c>
      <c r="AI78" s="18" t="s">
        <v>64</v>
      </c>
      <c r="AJ78" s="18" t="s">
        <v>100</v>
      </c>
      <c r="AK78" s="45" t="s">
        <v>281</v>
      </c>
      <c r="AL78" s="46">
        <v>120000</v>
      </c>
    </row>
    <row r="79" spans="1:38" ht="30.6" hidden="1" customHeight="1" x14ac:dyDescent="0.3">
      <c r="B79" s="18" t="s">
        <v>24</v>
      </c>
      <c r="C79" s="18" t="s">
        <v>362</v>
      </c>
      <c r="E79" s="91" t="s">
        <v>372</v>
      </c>
      <c r="F79" s="92">
        <v>70000</v>
      </c>
      <c r="G79" s="45" t="s">
        <v>415</v>
      </c>
      <c r="AE79" s="45"/>
      <c r="AF79" s="18"/>
      <c r="AG79" s="18"/>
      <c r="AH79" s="45"/>
      <c r="AI79" s="18"/>
      <c r="AJ79" s="18"/>
      <c r="AK79" s="45"/>
    </row>
    <row r="80" spans="1:38" ht="29.4" hidden="1" customHeight="1" x14ac:dyDescent="0.3">
      <c r="B80" s="18" t="s">
        <v>161</v>
      </c>
      <c r="C80" s="18" t="s">
        <v>363</v>
      </c>
      <c r="E80" s="22" t="s">
        <v>134</v>
      </c>
      <c r="F80" s="27">
        <v>70000</v>
      </c>
      <c r="G80" s="45" t="s">
        <v>79</v>
      </c>
      <c r="AE80" s="45" t="s">
        <v>174</v>
      </c>
      <c r="AF80" s="18">
        <v>6</v>
      </c>
      <c r="AG80" s="18">
        <v>3</v>
      </c>
      <c r="AH80" s="45" t="s">
        <v>90</v>
      </c>
      <c r="AI80" s="18" t="s">
        <v>62</v>
      </c>
      <c r="AJ80" s="18" t="s">
        <v>72</v>
      </c>
      <c r="AK80" s="45" t="s">
        <v>266</v>
      </c>
      <c r="AL80" s="46">
        <v>65000</v>
      </c>
    </row>
    <row r="81" spans="2:38" ht="28.8" hidden="1" customHeight="1" x14ac:dyDescent="0.3">
      <c r="B81" s="18" t="s">
        <v>162</v>
      </c>
      <c r="C81" s="18" t="s">
        <v>157</v>
      </c>
      <c r="E81" s="91" t="s">
        <v>373</v>
      </c>
      <c r="F81" s="92">
        <v>60000</v>
      </c>
      <c r="G81" s="45" t="s">
        <v>374</v>
      </c>
      <c r="AE81" s="45" t="s">
        <v>175</v>
      </c>
      <c r="AF81" s="18">
        <v>6</v>
      </c>
      <c r="AG81" s="18">
        <v>3</v>
      </c>
      <c r="AH81" s="45" t="s">
        <v>90</v>
      </c>
      <c r="AI81" s="18" t="s">
        <v>90</v>
      </c>
      <c r="AJ81" s="18" t="s">
        <v>72</v>
      </c>
      <c r="AK81" s="45" t="s">
        <v>292</v>
      </c>
      <c r="AL81" s="46">
        <v>100000</v>
      </c>
    </row>
    <row r="82" spans="2:38" ht="27" hidden="1" customHeight="1" x14ac:dyDescent="0.3">
      <c r="B82" s="18" t="s">
        <v>215</v>
      </c>
      <c r="C82" s="18" t="s">
        <v>163</v>
      </c>
      <c r="E82" s="22" t="s">
        <v>137</v>
      </c>
      <c r="F82" s="27">
        <v>70000</v>
      </c>
      <c r="G82" s="45" t="s">
        <v>357</v>
      </c>
      <c r="AE82" s="45" t="s">
        <v>176</v>
      </c>
      <c r="AF82" s="18">
        <v>8</v>
      </c>
      <c r="AG82" s="18">
        <v>3</v>
      </c>
      <c r="AH82" s="45" t="s">
        <v>90</v>
      </c>
      <c r="AI82" s="18" t="s">
        <v>62</v>
      </c>
      <c r="AJ82" s="18" t="s">
        <v>65</v>
      </c>
      <c r="AK82" s="45" t="s">
        <v>293</v>
      </c>
      <c r="AL82" s="46">
        <v>90000</v>
      </c>
    </row>
    <row r="83" spans="2:38" ht="26.4" hidden="1" customHeight="1" x14ac:dyDescent="0.3">
      <c r="C83" s="18" t="s">
        <v>364</v>
      </c>
      <c r="E83" s="22" t="s">
        <v>25</v>
      </c>
      <c r="F83" s="27">
        <v>50000</v>
      </c>
      <c r="G83" s="45" t="s">
        <v>79</v>
      </c>
      <c r="AE83" s="45" t="s">
        <v>177</v>
      </c>
      <c r="AF83" s="18">
        <v>7</v>
      </c>
      <c r="AG83" s="18">
        <v>3</v>
      </c>
      <c r="AH83" s="45" t="s">
        <v>90</v>
      </c>
      <c r="AI83" s="18" t="s">
        <v>63</v>
      </c>
      <c r="AJ83" s="18" t="s">
        <v>72</v>
      </c>
      <c r="AK83" s="45" t="s">
        <v>268</v>
      </c>
      <c r="AL83" s="46">
        <v>100000</v>
      </c>
    </row>
    <row r="84" spans="2:38" ht="26.4" hidden="1" customHeight="1" x14ac:dyDescent="0.3">
      <c r="C84" s="18" t="s">
        <v>164</v>
      </c>
      <c r="E84" s="23" t="s">
        <v>145</v>
      </c>
      <c r="F84" s="27">
        <v>70000</v>
      </c>
      <c r="G84" s="45" t="s">
        <v>359</v>
      </c>
      <c r="AE84" s="45"/>
      <c r="AF84" s="18"/>
      <c r="AG84" s="18"/>
      <c r="AH84" s="45"/>
      <c r="AI84" s="18"/>
      <c r="AJ84" s="18"/>
      <c r="AK84" s="45"/>
    </row>
    <row r="85" spans="2:38" ht="32.4" hidden="1" customHeight="1" x14ac:dyDescent="0.3">
      <c r="C85" s="18" t="s">
        <v>365</v>
      </c>
      <c r="E85" s="79" t="s">
        <v>120</v>
      </c>
      <c r="F85" s="80">
        <v>60000</v>
      </c>
      <c r="G85" s="81" t="s">
        <v>357</v>
      </c>
      <c r="AE85" s="45" t="s">
        <v>178</v>
      </c>
      <c r="AF85" s="18">
        <v>6</v>
      </c>
      <c r="AG85" s="18">
        <v>3</v>
      </c>
      <c r="AH85" s="45" t="s">
        <v>62</v>
      </c>
      <c r="AI85" s="18" t="s">
        <v>63</v>
      </c>
      <c r="AJ85" s="18" t="s">
        <v>72</v>
      </c>
      <c r="AK85" s="45" t="s">
        <v>294</v>
      </c>
      <c r="AL85" s="46">
        <v>50000</v>
      </c>
    </row>
    <row r="86" spans="2:38" ht="30" hidden="1" customHeight="1" x14ac:dyDescent="0.3">
      <c r="C86" s="18" t="s">
        <v>366</v>
      </c>
      <c r="E86" s="23" t="s">
        <v>148</v>
      </c>
      <c r="F86" s="27">
        <v>70000</v>
      </c>
      <c r="G86" s="45" t="s">
        <v>355</v>
      </c>
      <c r="AE86" s="45" t="s">
        <v>179</v>
      </c>
      <c r="AF86" s="18">
        <v>6</v>
      </c>
      <c r="AG86" s="18">
        <v>3</v>
      </c>
      <c r="AH86" s="45" t="s">
        <v>62</v>
      </c>
      <c r="AI86" s="18" t="s">
        <v>62</v>
      </c>
      <c r="AJ86" s="18" t="s">
        <v>72</v>
      </c>
      <c r="AK86" s="45" t="s">
        <v>295</v>
      </c>
      <c r="AL86" s="46">
        <v>75000</v>
      </c>
    </row>
    <row r="87" spans="2:38" ht="30.6" hidden="1" customHeight="1" x14ac:dyDescent="0.3">
      <c r="E87" s="22" t="s">
        <v>151</v>
      </c>
      <c r="F87" s="27">
        <v>60000</v>
      </c>
      <c r="G87" s="45" t="s">
        <v>357</v>
      </c>
      <c r="AE87" s="45" t="s">
        <v>180</v>
      </c>
      <c r="AF87" s="18">
        <v>8</v>
      </c>
      <c r="AG87" s="18">
        <v>3</v>
      </c>
      <c r="AH87" s="45" t="s">
        <v>62</v>
      </c>
      <c r="AI87" s="18" t="s">
        <v>63</v>
      </c>
      <c r="AJ87" s="18" t="s">
        <v>65</v>
      </c>
      <c r="AK87" s="45" t="s">
        <v>296</v>
      </c>
      <c r="AL87" s="46">
        <v>75000</v>
      </c>
    </row>
    <row r="88" spans="2:38" ht="35.4" hidden="1" customHeight="1" thickBot="1" x14ac:dyDescent="0.35">
      <c r="E88" s="24" t="s">
        <v>155</v>
      </c>
      <c r="F88" s="28">
        <v>50000</v>
      </c>
      <c r="G88" s="45" t="s">
        <v>79</v>
      </c>
      <c r="AE88" s="45" t="s">
        <v>181</v>
      </c>
      <c r="AF88" s="18">
        <v>7</v>
      </c>
      <c r="AG88" s="18">
        <v>3</v>
      </c>
      <c r="AH88" s="45" t="s">
        <v>62</v>
      </c>
      <c r="AI88" s="18" t="s">
        <v>63</v>
      </c>
      <c r="AJ88" s="18" t="s">
        <v>72</v>
      </c>
      <c r="AK88" s="45" t="s">
        <v>297</v>
      </c>
      <c r="AL88" s="46">
        <v>85000</v>
      </c>
    </row>
    <row r="89" spans="2:38" ht="31.8" customHeight="1" x14ac:dyDescent="0.3">
      <c r="AE89" s="45" t="s">
        <v>115</v>
      </c>
      <c r="AF89" s="18">
        <v>5</v>
      </c>
      <c r="AG89" s="18">
        <v>2</v>
      </c>
      <c r="AH89" s="45" t="s">
        <v>62</v>
      </c>
      <c r="AI89" s="18" t="s">
        <v>63</v>
      </c>
      <c r="AJ89" s="18" t="s">
        <v>68</v>
      </c>
      <c r="AK89" s="45" t="s">
        <v>289</v>
      </c>
      <c r="AL89" s="46">
        <v>30000</v>
      </c>
    </row>
    <row r="90" spans="2:38" ht="30.6" customHeight="1" x14ac:dyDescent="0.3">
      <c r="G90" s="45"/>
      <c r="AE90" s="45" t="s">
        <v>182</v>
      </c>
      <c r="AF90" s="18">
        <v>5</v>
      </c>
      <c r="AG90" s="18">
        <v>5</v>
      </c>
      <c r="AH90" s="45" t="s">
        <v>63</v>
      </c>
      <c r="AI90" s="18" t="s">
        <v>64</v>
      </c>
      <c r="AJ90" s="18" t="s">
        <v>69</v>
      </c>
      <c r="AK90" s="45" t="s">
        <v>298</v>
      </c>
      <c r="AL90" s="46">
        <v>140000</v>
      </c>
    </row>
    <row r="91" spans="2:38" ht="33" customHeight="1" x14ac:dyDescent="0.3">
      <c r="G91" s="45"/>
      <c r="AE91" s="45"/>
      <c r="AF91" s="18"/>
      <c r="AG91" s="18"/>
      <c r="AH91" s="45"/>
      <c r="AI91" s="18"/>
      <c r="AJ91" s="18"/>
      <c r="AK91" s="45"/>
    </row>
    <row r="92" spans="2:38" ht="34.799999999999997" customHeight="1" x14ac:dyDescent="0.3">
      <c r="G92" s="45"/>
      <c r="AE92" s="45" t="s">
        <v>117</v>
      </c>
      <c r="AF92" s="18">
        <v>6</v>
      </c>
      <c r="AG92" s="18">
        <v>3</v>
      </c>
      <c r="AH92" s="45" t="s">
        <v>62</v>
      </c>
      <c r="AI92" s="18" t="s">
        <v>63</v>
      </c>
      <c r="AJ92" s="18" t="s">
        <v>65</v>
      </c>
      <c r="AK92" s="45" t="s">
        <v>299</v>
      </c>
      <c r="AL92" s="46">
        <v>45000</v>
      </c>
    </row>
    <row r="93" spans="2:38" ht="35.4" customHeight="1" x14ac:dyDescent="0.3">
      <c r="G93" s="45"/>
      <c r="AE93" s="45" t="s">
        <v>183</v>
      </c>
      <c r="AF93" s="18">
        <v>6</v>
      </c>
      <c r="AG93" s="18">
        <v>3</v>
      </c>
      <c r="AH93" s="45" t="s">
        <v>62</v>
      </c>
      <c r="AI93" s="18" t="s">
        <v>90</v>
      </c>
      <c r="AJ93" s="18" t="s">
        <v>72</v>
      </c>
      <c r="AK93" s="45" t="s">
        <v>300</v>
      </c>
      <c r="AL93" s="46">
        <v>75000</v>
      </c>
    </row>
    <row r="94" spans="2:38" ht="35.4" customHeight="1" x14ac:dyDescent="0.3">
      <c r="G94" s="45"/>
      <c r="AE94" s="45" t="s">
        <v>229</v>
      </c>
      <c r="AF94" s="18">
        <v>7</v>
      </c>
      <c r="AG94" s="18">
        <v>3</v>
      </c>
      <c r="AH94" s="45" t="s">
        <v>62</v>
      </c>
      <c r="AI94" s="18" t="s">
        <v>63</v>
      </c>
      <c r="AJ94" s="18" t="s">
        <v>72</v>
      </c>
      <c r="AK94" s="45" t="s">
        <v>301</v>
      </c>
      <c r="AL94" s="46">
        <v>90000</v>
      </c>
    </row>
    <row r="95" spans="2:38" ht="32.4" customHeight="1" x14ac:dyDescent="0.3">
      <c r="G95" s="45"/>
      <c r="AE95" s="45" t="s">
        <v>118</v>
      </c>
      <c r="AF95" s="18">
        <v>5</v>
      </c>
      <c r="AG95" s="18">
        <v>3</v>
      </c>
      <c r="AH95" s="45" t="s">
        <v>62</v>
      </c>
      <c r="AI95" s="18" t="s">
        <v>63</v>
      </c>
      <c r="AJ95" s="18" t="s">
        <v>72</v>
      </c>
      <c r="AK95" s="45" t="s">
        <v>302</v>
      </c>
      <c r="AL95" s="46">
        <v>85000</v>
      </c>
    </row>
    <row r="96" spans="2:38" ht="32.4" customHeight="1" x14ac:dyDescent="0.3">
      <c r="G96" s="45"/>
      <c r="AE96" s="45" t="s">
        <v>184</v>
      </c>
      <c r="AF96" s="18">
        <v>5</v>
      </c>
      <c r="AG96" s="18">
        <v>5</v>
      </c>
      <c r="AH96" s="45" t="s">
        <v>63</v>
      </c>
      <c r="AI96" s="18" t="s">
        <v>64</v>
      </c>
      <c r="AJ96" s="18" t="s">
        <v>69</v>
      </c>
      <c r="AK96" s="45" t="s">
        <v>298</v>
      </c>
      <c r="AL96" s="47">
        <v>140000</v>
      </c>
    </row>
    <row r="97" spans="7:38" ht="32.4" customHeight="1" x14ac:dyDescent="0.3">
      <c r="G97" s="45"/>
    </row>
    <row r="98" spans="7:38" ht="33" customHeight="1" x14ac:dyDescent="0.3">
      <c r="G98" s="45"/>
      <c r="AE98" s="45" t="s">
        <v>391</v>
      </c>
      <c r="AF98" s="18">
        <v>6</v>
      </c>
      <c r="AG98" s="18">
        <v>3</v>
      </c>
      <c r="AH98" s="45" t="s">
        <v>62</v>
      </c>
      <c r="AI98" s="18" t="s">
        <v>63</v>
      </c>
      <c r="AJ98" s="18" t="s">
        <v>65</v>
      </c>
      <c r="AK98" s="45" t="s">
        <v>390</v>
      </c>
      <c r="AL98" s="47">
        <v>50000</v>
      </c>
    </row>
    <row r="99" spans="7:38" ht="32.4" customHeight="1" x14ac:dyDescent="0.3">
      <c r="G99" s="45"/>
      <c r="AE99" s="45" t="s">
        <v>389</v>
      </c>
      <c r="AF99" s="18">
        <v>6</v>
      </c>
      <c r="AG99" s="18">
        <v>3</v>
      </c>
      <c r="AH99" s="45" t="s">
        <v>62</v>
      </c>
      <c r="AI99" s="18" t="s">
        <v>63</v>
      </c>
      <c r="AJ99" s="18" t="s">
        <v>72</v>
      </c>
      <c r="AK99" s="45" t="s">
        <v>388</v>
      </c>
      <c r="AL99" s="47">
        <v>70000</v>
      </c>
    </row>
    <row r="100" spans="7:38" ht="33" customHeight="1" x14ac:dyDescent="0.3">
      <c r="G100" s="45"/>
      <c r="AE100" s="45" t="s">
        <v>387</v>
      </c>
      <c r="AF100" s="18">
        <v>5</v>
      </c>
      <c r="AG100" s="18">
        <v>4</v>
      </c>
      <c r="AH100" s="45" t="s">
        <v>63</v>
      </c>
      <c r="AI100" s="18" t="s">
        <v>67</v>
      </c>
      <c r="AJ100" s="18" t="s">
        <v>69</v>
      </c>
      <c r="AK100" s="45" t="s">
        <v>386</v>
      </c>
      <c r="AL100" s="47">
        <v>105000</v>
      </c>
    </row>
    <row r="101" spans="7:38" ht="30" customHeight="1" x14ac:dyDescent="0.3">
      <c r="G101" s="45"/>
      <c r="AE101" s="45" t="s">
        <v>385</v>
      </c>
      <c r="AF101" s="18">
        <v>5</v>
      </c>
      <c r="AG101" s="18">
        <v>5</v>
      </c>
      <c r="AH101" s="45" t="s">
        <v>63</v>
      </c>
      <c r="AI101" s="18" t="s">
        <v>67</v>
      </c>
      <c r="AJ101" s="18" t="s">
        <v>72</v>
      </c>
      <c r="AK101" s="45" t="s">
        <v>384</v>
      </c>
      <c r="AL101" s="47">
        <v>160000</v>
      </c>
    </row>
    <row r="102" spans="7:38" ht="29.4" customHeight="1" x14ac:dyDescent="0.3">
      <c r="G102" s="45"/>
    </row>
    <row r="103" spans="7:38" ht="30" customHeight="1" x14ac:dyDescent="0.3">
      <c r="G103" s="45"/>
      <c r="AE103" s="45" t="s">
        <v>230</v>
      </c>
      <c r="AF103" s="18">
        <v>8</v>
      </c>
      <c r="AG103" s="18">
        <v>2</v>
      </c>
      <c r="AH103" s="45" t="s">
        <v>62</v>
      </c>
      <c r="AI103" s="18" t="s">
        <v>63</v>
      </c>
      <c r="AJ103" s="18" t="s">
        <v>65</v>
      </c>
      <c r="AK103" s="45" t="s">
        <v>303</v>
      </c>
      <c r="AL103" s="46">
        <v>60000</v>
      </c>
    </row>
    <row r="104" spans="7:38" ht="29.4" customHeight="1" x14ac:dyDescent="0.3">
      <c r="G104" s="45"/>
      <c r="AE104" s="45" t="s">
        <v>123</v>
      </c>
      <c r="AF104" s="18">
        <v>7</v>
      </c>
      <c r="AG104" s="18">
        <v>2</v>
      </c>
      <c r="AH104" s="45" t="s">
        <v>62</v>
      </c>
      <c r="AI104" s="18" t="s">
        <v>62</v>
      </c>
      <c r="AJ104" s="18" t="s">
        <v>65</v>
      </c>
      <c r="AK104" s="45" t="s">
        <v>304</v>
      </c>
      <c r="AL104" s="46">
        <v>70000</v>
      </c>
    </row>
    <row r="105" spans="7:38" ht="29.4" customHeight="1" x14ac:dyDescent="0.3">
      <c r="G105" s="45"/>
      <c r="AE105" s="45" t="s">
        <v>124</v>
      </c>
      <c r="AF105" s="18">
        <v>6</v>
      </c>
      <c r="AG105" s="18">
        <v>4</v>
      </c>
      <c r="AH105" s="45" t="s">
        <v>64</v>
      </c>
      <c r="AI105" s="18" t="s">
        <v>67</v>
      </c>
      <c r="AJ105" s="18" t="s">
        <v>69</v>
      </c>
      <c r="AK105" s="45" t="s">
        <v>305</v>
      </c>
      <c r="AL105" s="46">
        <v>90000</v>
      </c>
    </row>
    <row r="106" spans="7:38" ht="28.8" customHeight="1" x14ac:dyDescent="0.3">
      <c r="G106" s="45"/>
      <c r="AE106" s="45" t="s">
        <v>125</v>
      </c>
      <c r="AF106" s="18">
        <v>6</v>
      </c>
      <c r="AG106" s="18">
        <v>5</v>
      </c>
      <c r="AH106" s="45" t="s">
        <v>64</v>
      </c>
      <c r="AI106" s="18" t="s">
        <v>67</v>
      </c>
      <c r="AJ106" s="18" t="s">
        <v>69</v>
      </c>
      <c r="AK106" s="45" t="s">
        <v>306</v>
      </c>
      <c r="AL106" s="46">
        <v>140000</v>
      </c>
    </row>
    <row r="107" spans="7:38" ht="27.6" customHeight="1" x14ac:dyDescent="0.3">
      <c r="G107" s="45"/>
      <c r="AE107" s="45"/>
      <c r="AF107" s="18"/>
      <c r="AG107" s="18"/>
      <c r="AH107" s="45"/>
      <c r="AI107" s="18"/>
      <c r="AJ107" s="18"/>
      <c r="AK107" s="45"/>
    </row>
    <row r="108" spans="7:38" ht="27" customHeight="1" x14ac:dyDescent="0.3">
      <c r="G108" s="45"/>
      <c r="AE108" s="45" t="s">
        <v>126</v>
      </c>
      <c r="AF108" s="18">
        <v>4</v>
      </c>
      <c r="AG108" s="18">
        <v>3</v>
      </c>
      <c r="AH108" s="45" t="s">
        <v>63</v>
      </c>
      <c r="AI108" s="18" t="s">
        <v>67</v>
      </c>
      <c r="AJ108" s="18" t="s">
        <v>72</v>
      </c>
      <c r="AK108" s="45" t="s">
        <v>307</v>
      </c>
      <c r="AL108" s="46">
        <v>40000</v>
      </c>
    </row>
    <row r="109" spans="7:38" ht="27.6" customHeight="1" x14ac:dyDescent="0.3">
      <c r="G109" s="45"/>
      <c r="AE109" s="45" t="s">
        <v>127</v>
      </c>
      <c r="AF109" s="18">
        <v>7</v>
      </c>
      <c r="AG109" s="18">
        <v>3</v>
      </c>
      <c r="AH109" s="45" t="s">
        <v>62</v>
      </c>
      <c r="AI109" s="18" t="s">
        <v>62</v>
      </c>
      <c r="AJ109" s="18" t="s">
        <v>65</v>
      </c>
      <c r="AK109" s="45" t="s">
        <v>308</v>
      </c>
      <c r="AL109" s="46">
        <v>75000</v>
      </c>
    </row>
    <row r="110" spans="7:38" ht="27.6" customHeight="1" x14ac:dyDescent="0.3">
      <c r="G110" s="45"/>
      <c r="AE110" s="45" t="s">
        <v>128</v>
      </c>
      <c r="AF110" s="18">
        <v>6</v>
      </c>
      <c r="AG110" s="18">
        <v>3</v>
      </c>
      <c r="AH110" s="45" t="s">
        <v>62</v>
      </c>
      <c r="AI110" s="18" t="s">
        <v>77</v>
      </c>
      <c r="AJ110" s="18" t="s">
        <v>72</v>
      </c>
      <c r="AK110" s="45" t="s">
        <v>309</v>
      </c>
      <c r="AL110" s="46">
        <v>85000</v>
      </c>
    </row>
    <row r="111" spans="7:38" ht="29.4" customHeight="1" x14ac:dyDescent="0.3">
      <c r="G111" s="45"/>
      <c r="AE111" s="45" t="s">
        <v>129</v>
      </c>
      <c r="AF111" s="18">
        <v>8</v>
      </c>
      <c r="AG111" s="18">
        <v>3</v>
      </c>
      <c r="AH111" s="45" t="s">
        <v>62</v>
      </c>
      <c r="AI111" s="18" t="s">
        <v>62</v>
      </c>
      <c r="AJ111" s="18" t="s">
        <v>72</v>
      </c>
      <c r="AK111" s="45" t="s">
        <v>310</v>
      </c>
      <c r="AL111" s="46">
        <v>120000</v>
      </c>
    </row>
    <row r="112" spans="7:38" ht="27.6" customHeight="1" x14ac:dyDescent="0.3">
      <c r="G112" s="45"/>
      <c r="AE112" s="45" t="s">
        <v>130</v>
      </c>
      <c r="AF112" s="18">
        <v>4</v>
      </c>
      <c r="AG112" s="18">
        <v>4</v>
      </c>
      <c r="AH112" s="45" t="s">
        <v>63</v>
      </c>
      <c r="AI112" s="18" t="s">
        <v>67</v>
      </c>
      <c r="AJ112" s="18" t="s">
        <v>69</v>
      </c>
      <c r="AK112" s="45" t="s">
        <v>311</v>
      </c>
      <c r="AL112" s="46">
        <v>110000</v>
      </c>
    </row>
    <row r="113" spans="7:38" ht="28.8" customHeight="1" x14ac:dyDescent="0.3">
      <c r="G113" s="45"/>
      <c r="AE113" s="45"/>
      <c r="AF113" s="18"/>
      <c r="AG113" s="18"/>
      <c r="AH113" s="45"/>
      <c r="AI113" s="18"/>
      <c r="AJ113" s="18"/>
      <c r="AK113" s="45"/>
    </row>
    <row r="114" spans="7:38" ht="27.6" customHeight="1" x14ac:dyDescent="0.3">
      <c r="G114" s="45"/>
      <c r="AE114" s="45" t="s">
        <v>233</v>
      </c>
      <c r="AF114" s="18">
        <v>6</v>
      </c>
      <c r="AG114" s="18">
        <v>3</v>
      </c>
      <c r="AH114" s="45" t="s">
        <v>62</v>
      </c>
      <c r="AI114" s="18" t="s">
        <v>63</v>
      </c>
      <c r="AJ114" s="18" t="s">
        <v>65</v>
      </c>
      <c r="AK114" s="45" t="s">
        <v>312</v>
      </c>
      <c r="AL114" s="46">
        <v>50000</v>
      </c>
    </row>
    <row r="115" spans="7:38" ht="27.6" customHeight="1" x14ac:dyDescent="0.3">
      <c r="G115" s="48"/>
      <c r="AE115" s="45" t="s">
        <v>198</v>
      </c>
      <c r="AF115" s="18">
        <v>7</v>
      </c>
      <c r="AG115" s="18">
        <v>3</v>
      </c>
      <c r="AH115" s="45" t="s">
        <v>62</v>
      </c>
      <c r="AI115" s="18" t="s">
        <v>62</v>
      </c>
      <c r="AJ115" s="18" t="s">
        <v>65</v>
      </c>
      <c r="AK115" s="45" t="s">
        <v>313</v>
      </c>
      <c r="AL115" s="46">
        <v>95000</v>
      </c>
    </row>
    <row r="116" spans="7:38" ht="28.8" customHeight="1" x14ac:dyDescent="0.3">
      <c r="G116" s="45"/>
      <c r="AE116" s="45" t="s">
        <v>199</v>
      </c>
      <c r="AF116" s="18">
        <v>5</v>
      </c>
      <c r="AG116" s="18">
        <v>1</v>
      </c>
      <c r="AH116" s="45" t="s">
        <v>62</v>
      </c>
      <c r="AI116" s="18" t="s">
        <v>77</v>
      </c>
      <c r="AJ116" s="18" t="s">
        <v>67</v>
      </c>
      <c r="AK116" s="45" t="s">
        <v>314</v>
      </c>
      <c r="AL116" s="46">
        <v>20000</v>
      </c>
    </row>
    <row r="117" spans="7:38" ht="29.4" customHeight="1" x14ac:dyDescent="0.3">
      <c r="G117" s="45"/>
      <c r="AE117" s="45" t="s">
        <v>234</v>
      </c>
      <c r="AF117" s="18">
        <v>6</v>
      </c>
      <c r="AG117" s="18">
        <v>3</v>
      </c>
      <c r="AH117" s="45" t="s">
        <v>62</v>
      </c>
      <c r="AI117" s="18" t="s">
        <v>64</v>
      </c>
      <c r="AJ117" s="18" t="s">
        <v>65</v>
      </c>
      <c r="AK117" s="45" t="s">
        <v>315</v>
      </c>
      <c r="AL117" s="46">
        <v>90000</v>
      </c>
    </row>
    <row r="118" spans="7:38" ht="26.4" customHeight="1" x14ac:dyDescent="0.3">
      <c r="G118" s="45"/>
      <c r="AE118" s="45" t="s">
        <v>132</v>
      </c>
      <c r="AF118" s="18">
        <v>6</v>
      </c>
      <c r="AG118" s="18">
        <v>4</v>
      </c>
      <c r="AH118" s="45" t="s">
        <v>63</v>
      </c>
      <c r="AI118" s="18" t="s">
        <v>67</v>
      </c>
      <c r="AJ118" s="18" t="s">
        <v>72</v>
      </c>
      <c r="AK118" s="45" t="s">
        <v>316</v>
      </c>
      <c r="AL118" s="46">
        <v>105000</v>
      </c>
    </row>
    <row r="119" spans="7:38" ht="25.8" customHeight="1" x14ac:dyDescent="0.3">
      <c r="G119" s="45"/>
      <c r="AE119" s="45" t="s">
        <v>133</v>
      </c>
      <c r="AF119" s="18">
        <v>5</v>
      </c>
      <c r="AG119" s="18">
        <v>5</v>
      </c>
      <c r="AH119" s="45" t="s">
        <v>63</v>
      </c>
      <c r="AI119" s="18" t="s">
        <v>67</v>
      </c>
      <c r="AJ119" s="18" t="s">
        <v>72</v>
      </c>
      <c r="AK119" s="45" t="s">
        <v>317</v>
      </c>
      <c r="AL119" s="46">
        <v>140000</v>
      </c>
    </row>
    <row r="120" spans="7:38" ht="25.8" customHeight="1" x14ac:dyDescent="0.3">
      <c r="G120" s="45"/>
    </row>
    <row r="121" spans="7:38" ht="25.8" customHeight="1" x14ac:dyDescent="0.3">
      <c r="G121" s="45"/>
      <c r="AE121" s="45" t="s">
        <v>405</v>
      </c>
      <c r="AF121" s="18">
        <v>5</v>
      </c>
      <c r="AG121" s="18">
        <v>3</v>
      </c>
      <c r="AH121" s="45" t="s">
        <v>63</v>
      </c>
      <c r="AI121" s="18" t="s">
        <v>67</v>
      </c>
      <c r="AJ121" s="18" t="s">
        <v>72</v>
      </c>
      <c r="AK121" s="45" t="s">
        <v>404</v>
      </c>
      <c r="AL121" s="46">
        <v>40000</v>
      </c>
    </row>
    <row r="122" spans="7:38" ht="24" customHeight="1" x14ac:dyDescent="0.3">
      <c r="G122" s="45"/>
      <c r="AE122" s="45" t="s">
        <v>403</v>
      </c>
      <c r="AF122" s="18">
        <v>6</v>
      </c>
      <c r="AG122" s="18">
        <v>3</v>
      </c>
      <c r="AH122" s="45" t="s">
        <v>62</v>
      </c>
      <c r="AI122" s="18" t="s">
        <v>63</v>
      </c>
      <c r="AJ122" s="18" t="s">
        <v>72</v>
      </c>
      <c r="AK122" s="45" t="s">
        <v>402</v>
      </c>
      <c r="AL122" s="46">
        <v>70000</v>
      </c>
    </row>
    <row r="123" spans="7:38" ht="23.4" customHeight="1" x14ac:dyDescent="0.3">
      <c r="G123" s="45"/>
      <c r="AE123" s="45" t="s">
        <v>401</v>
      </c>
      <c r="AF123" s="18">
        <v>4</v>
      </c>
      <c r="AG123" s="18">
        <v>4</v>
      </c>
      <c r="AH123" s="45" t="s">
        <v>63</v>
      </c>
      <c r="AI123" s="18" t="s">
        <v>67</v>
      </c>
      <c r="AJ123" s="18" t="s">
        <v>69</v>
      </c>
      <c r="AK123" s="45" t="s">
        <v>400</v>
      </c>
      <c r="AL123" s="46">
        <v>110000</v>
      </c>
    </row>
    <row r="124" spans="7:38" ht="23.4" customHeight="1" x14ac:dyDescent="0.3">
      <c r="G124" s="45"/>
      <c r="AE124" s="45" t="s">
        <v>399</v>
      </c>
      <c r="AF124" s="18">
        <v>4</v>
      </c>
      <c r="AG124" s="18">
        <v>5</v>
      </c>
      <c r="AH124" s="45" t="s">
        <v>64</v>
      </c>
      <c r="AI124" s="18" t="s">
        <v>67</v>
      </c>
      <c r="AJ124" s="18" t="s">
        <v>69</v>
      </c>
      <c r="AK124" s="45" t="s">
        <v>398</v>
      </c>
      <c r="AL124" s="46">
        <v>140000</v>
      </c>
    </row>
    <row r="125" spans="7:38" ht="25.8" customHeight="1" x14ac:dyDescent="0.3">
      <c r="G125" s="45"/>
      <c r="AE125" s="45"/>
      <c r="AF125" s="18"/>
      <c r="AG125" s="18"/>
      <c r="AH125" s="45"/>
      <c r="AI125" s="18"/>
      <c r="AJ125" s="18"/>
      <c r="AK125" s="45"/>
    </row>
    <row r="126" spans="7:38" ht="25.8" customHeight="1" x14ac:dyDescent="0.3">
      <c r="G126" s="45"/>
      <c r="AE126" s="45" t="s">
        <v>397</v>
      </c>
      <c r="AF126" s="18">
        <v>5</v>
      </c>
      <c r="AG126" s="18">
        <v>1</v>
      </c>
      <c r="AH126" s="45" t="s">
        <v>62</v>
      </c>
      <c r="AI126" s="18" t="s">
        <v>63</v>
      </c>
      <c r="AJ126" s="18" t="s">
        <v>67</v>
      </c>
      <c r="AK126" s="45" t="s">
        <v>396</v>
      </c>
      <c r="AL126" s="46">
        <v>15000</v>
      </c>
    </row>
    <row r="127" spans="7:38" ht="27" customHeight="1" x14ac:dyDescent="0.3">
      <c r="G127" s="45"/>
      <c r="AE127" s="45" t="s">
        <v>395</v>
      </c>
      <c r="AF127" s="18">
        <v>5</v>
      </c>
      <c r="AG127" s="18">
        <v>5</v>
      </c>
      <c r="AH127" s="45" t="s">
        <v>63</v>
      </c>
      <c r="AI127" s="18" t="s">
        <v>63</v>
      </c>
      <c r="AJ127" s="18" t="s">
        <v>69</v>
      </c>
      <c r="AK127" s="45" t="s">
        <v>394</v>
      </c>
      <c r="AL127" s="46">
        <v>145000</v>
      </c>
    </row>
    <row r="128" spans="7:38" ht="26.4" customHeight="1" x14ac:dyDescent="0.3">
      <c r="G128" s="45"/>
      <c r="AE128" s="45" t="s">
        <v>393</v>
      </c>
      <c r="AF128" s="18">
        <v>5</v>
      </c>
      <c r="AG128" s="18">
        <v>5</v>
      </c>
      <c r="AH128" s="45" t="s">
        <v>63</v>
      </c>
      <c r="AI128" s="18" t="s">
        <v>64</v>
      </c>
      <c r="AJ128" s="18" t="s">
        <v>69</v>
      </c>
      <c r="AK128" s="45" t="s">
        <v>392</v>
      </c>
      <c r="AL128" s="46">
        <v>140000</v>
      </c>
    </row>
    <row r="129" spans="7:38" ht="23.4" customHeight="1" x14ac:dyDescent="0.3">
      <c r="G129" s="45"/>
    </row>
    <row r="130" spans="7:38" ht="24.6" customHeight="1" x14ac:dyDescent="0.3">
      <c r="G130" s="45"/>
      <c r="AE130" s="45" t="s">
        <v>178</v>
      </c>
      <c r="AF130" s="18">
        <v>6</v>
      </c>
      <c r="AG130" s="18">
        <v>3</v>
      </c>
      <c r="AH130" s="45" t="s">
        <v>62</v>
      </c>
      <c r="AI130" s="18" t="s">
        <v>63</v>
      </c>
      <c r="AJ130" s="18" t="s">
        <v>72</v>
      </c>
      <c r="AK130" s="45" t="s">
        <v>294</v>
      </c>
      <c r="AL130" s="46">
        <v>50000</v>
      </c>
    </row>
    <row r="131" spans="7:38" ht="24" customHeight="1" x14ac:dyDescent="0.3">
      <c r="G131" s="45"/>
      <c r="AE131" s="45" t="s">
        <v>179</v>
      </c>
      <c r="AF131" s="18">
        <v>6</v>
      </c>
      <c r="AG131" s="18">
        <v>3</v>
      </c>
      <c r="AH131" s="45" t="s">
        <v>62</v>
      </c>
      <c r="AI131" s="18" t="s">
        <v>62</v>
      </c>
      <c r="AJ131" s="18" t="s">
        <v>72</v>
      </c>
      <c r="AK131" s="45" t="s">
        <v>295</v>
      </c>
      <c r="AL131" s="46">
        <v>75000</v>
      </c>
    </row>
    <row r="132" spans="7:38" ht="23.4" customHeight="1" x14ac:dyDescent="0.3">
      <c r="G132" s="45"/>
      <c r="AE132" s="45" t="s">
        <v>180</v>
      </c>
      <c r="AF132" s="18">
        <v>8</v>
      </c>
      <c r="AG132" s="18">
        <v>3</v>
      </c>
      <c r="AH132" s="45" t="s">
        <v>62</v>
      </c>
      <c r="AI132" s="18" t="s">
        <v>63</v>
      </c>
      <c r="AJ132" s="18" t="s">
        <v>65</v>
      </c>
      <c r="AK132" s="45" t="s">
        <v>318</v>
      </c>
      <c r="AL132" s="46">
        <v>75000</v>
      </c>
    </row>
    <row r="133" spans="7:38" ht="25.8" customHeight="1" x14ac:dyDescent="0.3">
      <c r="G133" s="45"/>
      <c r="AE133" s="45" t="s">
        <v>181</v>
      </c>
      <c r="AF133" s="18">
        <v>7</v>
      </c>
      <c r="AG133" s="18">
        <v>3</v>
      </c>
      <c r="AH133" s="45" t="s">
        <v>62</v>
      </c>
      <c r="AI133" s="18" t="s">
        <v>63</v>
      </c>
      <c r="AJ133" s="18" t="s">
        <v>72</v>
      </c>
      <c r="AK133" s="45" t="s">
        <v>297</v>
      </c>
      <c r="AL133" s="46">
        <v>85000</v>
      </c>
    </row>
    <row r="134" spans="7:38" ht="24.6" customHeight="1" x14ac:dyDescent="0.3">
      <c r="G134" s="45"/>
      <c r="AE134" s="45" t="s">
        <v>224</v>
      </c>
      <c r="AF134" s="18">
        <v>4</v>
      </c>
      <c r="AG134" s="18">
        <v>3</v>
      </c>
      <c r="AH134" s="45" t="s">
        <v>63</v>
      </c>
      <c r="AI134" s="18" t="s">
        <v>64</v>
      </c>
      <c r="AJ134" s="18" t="s">
        <v>69</v>
      </c>
      <c r="AK134" s="45" t="s">
        <v>271</v>
      </c>
      <c r="AL134" s="46">
        <v>70000</v>
      </c>
    </row>
    <row r="135" spans="7:38" ht="25.8" customHeight="1" x14ac:dyDescent="0.3">
      <c r="G135" s="45"/>
      <c r="AE135" s="45" t="s">
        <v>171</v>
      </c>
      <c r="AF135" s="18">
        <v>5</v>
      </c>
      <c r="AG135" s="18">
        <v>3</v>
      </c>
      <c r="AH135" s="18" t="s">
        <v>62</v>
      </c>
      <c r="AI135" s="18" t="s">
        <v>63</v>
      </c>
      <c r="AJ135" s="18" t="s">
        <v>69</v>
      </c>
      <c r="AK135" s="45" t="s">
        <v>272</v>
      </c>
      <c r="AL135" s="46">
        <v>100000</v>
      </c>
    </row>
    <row r="136" spans="7:38" ht="25.8" customHeight="1" x14ac:dyDescent="0.3">
      <c r="G136" s="45"/>
      <c r="AE136" s="45" t="s">
        <v>170</v>
      </c>
      <c r="AF136" s="18">
        <v>6</v>
      </c>
      <c r="AG136" s="18">
        <v>3</v>
      </c>
      <c r="AH136" s="45" t="s">
        <v>62</v>
      </c>
      <c r="AI136" s="18" t="s">
        <v>63</v>
      </c>
      <c r="AJ136" s="18" t="s">
        <v>72</v>
      </c>
      <c r="AK136" s="45" t="s">
        <v>319</v>
      </c>
      <c r="AL136" s="46">
        <v>80000</v>
      </c>
    </row>
    <row r="137" spans="7:38" ht="25.8" customHeight="1" x14ac:dyDescent="0.3">
      <c r="G137" s="45"/>
      <c r="AE137" s="45" t="s">
        <v>99</v>
      </c>
      <c r="AF137" s="18">
        <v>5</v>
      </c>
      <c r="AG137" s="18">
        <v>3</v>
      </c>
      <c r="AH137" s="45" t="s">
        <v>63</v>
      </c>
      <c r="AI137" s="18" t="s">
        <v>64</v>
      </c>
      <c r="AJ137" s="18" t="s">
        <v>72</v>
      </c>
      <c r="AK137" s="45" t="s">
        <v>320</v>
      </c>
      <c r="AL137" s="46">
        <v>95000</v>
      </c>
    </row>
    <row r="138" spans="7:38" ht="24.6" customHeight="1" x14ac:dyDescent="0.3">
      <c r="G138" s="45"/>
      <c r="AE138" s="45" t="s">
        <v>115</v>
      </c>
      <c r="AF138" s="18">
        <v>5</v>
      </c>
      <c r="AG138" s="18">
        <v>2</v>
      </c>
      <c r="AH138" s="45" t="s">
        <v>62</v>
      </c>
      <c r="AI138" s="18" t="s">
        <v>63</v>
      </c>
      <c r="AJ138" s="18" t="s">
        <v>68</v>
      </c>
      <c r="AK138" s="45" t="s">
        <v>289</v>
      </c>
      <c r="AL138" s="46">
        <v>30000</v>
      </c>
    </row>
    <row r="139" spans="7:38" ht="25.8" customHeight="1" x14ac:dyDescent="0.3">
      <c r="G139" s="45"/>
      <c r="AE139" s="45" t="s">
        <v>235</v>
      </c>
      <c r="AF139" s="18">
        <v>5</v>
      </c>
      <c r="AG139" s="18">
        <v>5</v>
      </c>
      <c r="AH139" s="45" t="s">
        <v>63</v>
      </c>
      <c r="AI139" s="18" t="s">
        <v>64</v>
      </c>
      <c r="AJ139" s="18" t="s">
        <v>69</v>
      </c>
      <c r="AK139" s="45" t="s">
        <v>298</v>
      </c>
      <c r="AL139" s="46">
        <v>140000</v>
      </c>
    </row>
    <row r="140" spans="7:38" ht="25.8" customHeight="1" x14ac:dyDescent="0.3">
      <c r="G140" s="45"/>
      <c r="AE140" s="45" t="s">
        <v>112</v>
      </c>
      <c r="AF140" s="18">
        <v>2</v>
      </c>
      <c r="AG140" s="18">
        <v>6</v>
      </c>
      <c r="AH140" s="45" t="s">
        <v>64</v>
      </c>
      <c r="AI140" s="18" t="s">
        <v>64</v>
      </c>
      <c r="AJ140" s="18" t="s">
        <v>100</v>
      </c>
      <c r="AK140" s="45" t="s">
        <v>281</v>
      </c>
      <c r="AL140" s="46">
        <v>120000</v>
      </c>
    </row>
    <row r="141" spans="7:38" ht="25.8" customHeight="1" x14ac:dyDescent="0.3">
      <c r="G141" s="45"/>
    </row>
    <row r="142" spans="7:38" ht="24.6" customHeight="1" x14ac:dyDescent="0.3">
      <c r="G142" s="45"/>
      <c r="AE142" s="45" t="s">
        <v>413</v>
      </c>
      <c r="AF142" s="18">
        <v>5</v>
      </c>
      <c r="AG142" s="18">
        <v>3</v>
      </c>
      <c r="AH142" s="45" t="s">
        <v>62</v>
      </c>
      <c r="AI142" s="18" t="s">
        <v>63</v>
      </c>
      <c r="AJ142" s="18" t="s">
        <v>69</v>
      </c>
      <c r="AK142" s="45" t="s">
        <v>412</v>
      </c>
      <c r="AL142" s="46">
        <v>50000</v>
      </c>
    </row>
    <row r="143" spans="7:38" ht="25.8" customHeight="1" x14ac:dyDescent="0.3">
      <c r="G143" s="45"/>
      <c r="AE143" s="45" t="s">
        <v>411</v>
      </c>
      <c r="AF143" s="18">
        <v>6</v>
      </c>
      <c r="AG143" s="18">
        <v>3</v>
      </c>
      <c r="AH143" s="45" t="s">
        <v>62</v>
      </c>
      <c r="AI143" s="18" t="s">
        <v>62</v>
      </c>
      <c r="AJ143" s="18" t="s">
        <v>72</v>
      </c>
      <c r="AK143" s="45" t="s">
        <v>410</v>
      </c>
      <c r="AL143" s="46">
        <v>75000</v>
      </c>
    </row>
    <row r="144" spans="7:38" ht="24.6" customHeight="1" x14ac:dyDescent="0.3">
      <c r="G144" s="45"/>
      <c r="AE144" s="45" t="s">
        <v>409</v>
      </c>
      <c r="AF144" s="18">
        <v>6</v>
      </c>
      <c r="AG144" s="18">
        <v>3</v>
      </c>
      <c r="AH144" s="45" t="s">
        <v>62</v>
      </c>
      <c r="AI144" s="18" t="s">
        <v>63</v>
      </c>
      <c r="AJ144" s="18" t="s">
        <v>69</v>
      </c>
      <c r="AK144" s="45" t="s">
        <v>408</v>
      </c>
      <c r="AL144" s="46">
        <v>85000</v>
      </c>
    </row>
    <row r="145" spans="7:38" ht="23.4" customHeight="1" x14ac:dyDescent="0.3">
      <c r="G145" s="45"/>
      <c r="AE145" s="45" t="s">
        <v>407</v>
      </c>
      <c r="AF145" s="18">
        <v>5</v>
      </c>
      <c r="AG145" s="18">
        <v>4</v>
      </c>
      <c r="AH145" s="45" t="s">
        <v>63</v>
      </c>
      <c r="AI145" s="18" t="s">
        <v>67</v>
      </c>
      <c r="AJ145" s="18" t="s">
        <v>69</v>
      </c>
      <c r="AK145" s="45" t="s">
        <v>406</v>
      </c>
      <c r="AL145" s="46">
        <v>95000</v>
      </c>
    </row>
    <row r="146" spans="7:38" ht="22.8" customHeight="1" x14ac:dyDescent="0.3">
      <c r="G146" s="45"/>
      <c r="AE146" s="45" t="s">
        <v>102</v>
      </c>
      <c r="AF146" s="18">
        <v>6</v>
      </c>
      <c r="AG146" s="18">
        <v>2</v>
      </c>
      <c r="AH146" s="45" t="s">
        <v>62</v>
      </c>
      <c r="AI146" s="18" t="s">
        <v>62</v>
      </c>
      <c r="AJ146" s="18" t="s">
        <v>65</v>
      </c>
      <c r="AK146" s="45" t="s">
        <v>282</v>
      </c>
      <c r="AL146" s="46">
        <v>40000</v>
      </c>
    </row>
    <row r="147" spans="7:38" ht="22.8" customHeight="1" x14ac:dyDescent="0.3">
      <c r="G147" s="45"/>
      <c r="AE147" s="45" t="s">
        <v>236</v>
      </c>
      <c r="AF147" s="18">
        <v>4</v>
      </c>
      <c r="AG147" s="18">
        <v>5</v>
      </c>
      <c r="AH147" s="45" t="s">
        <v>64</v>
      </c>
      <c r="AI147" s="18" t="s">
        <v>64</v>
      </c>
      <c r="AJ147" s="18" t="s">
        <v>69</v>
      </c>
      <c r="AK147" s="45" t="s">
        <v>321</v>
      </c>
      <c r="AL147" s="46">
        <v>115000</v>
      </c>
    </row>
    <row r="148" spans="7:38" ht="23.4" customHeight="1" x14ac:dyDescent="0.3">
      <c r="G148" s="45"/>
    </row>
    <row r="149" spans="7:38" ht="23.4" customHeight="1" x14ac:dyDescent="0.3">
      <c r="G149" s="45"/>
      <c r="AE149" s="45" t="s">
        <v>121</v>
      </c>
      <c r="AF149" s="18">
        <v>5</v>
      </c>
      <c r="AG149" s="18">
        <v>3</v>
      </c>
      <c r="AH149" s="45" t="s">
        <v>63</v>
      </c>
      <c r="AI149" s="18" t="s">
        <v>67</v>
      </c>
      <c r="AJ149" s="18" t="s">
        <v>65</v>
      </c>
      <c r="AK149" s="45" t="s">
        <v>322</v>
      </c>
      <c r="AL149" s="46">
        <v>40000</v>
      </c>
    </row>
    <row r="150" spans="7:38" ht="21.6" customHeight="1" x14ac:dyDescent="0.3">
      <c r="G150" s="45"/>
      <c r="AE150" s="45" t="s">
        <v>126</v>
      </c>
      <c r="AF150" s="18">
        <v>4</v>
      </c>
      <c r="AG150" s="18">
        <v>3</v>
      </c>
      <c r="AH150" s="45" t="s">
        <v>63</v>
      </c>
      <c r="AI150" s="18" t="s">
        <v>67</v>
      </c>
      <c r="AJ150" s="18" t="s">
        <v>72</v>
      </c>
      <c r="AK150" s="45" t="s">
        <v>323</v>
      </c>
      <c r="AL150" s="46">
        <v>40000</v>
      </c>
    </row>
    <row r="151" spans="7:38" ht="22.8" customHeight="1" x14ac:dyDescent="0.3">
      <c r="G151" s="45"/>
      <c r="AE151" s="45" t="s">
        <v>127</v>
      </c>
      <c r="AF151" s="18">
        <v>7</v>
      </c>
      <c r="AG151" s="18">
        <v>3</v>
      </c>
      <c r="AH151" s="45" t="s">
        <v>62</v>
      </c>
      <c r="AI151" s="18" t="s">
        <v>62</v>
      </c>
      <c r="AJ151" s="18" t="s">
        <v>65</v>
      </c>
      <c r="AK151" s="45" t="s">
        <v>324</v>
      </c>
      <c r="AL151" s="46">
        <v>75000</v>
      </c>
    </row>
    <row r="152" spans="7:38" ht="21" customHeight="1" x14ac:dyDescent="0.3">
      <c r="G152" s="45"/>
      <c r="AE152" s="45" t="s">
        <v>135</v>
      </c>
      <c r="AF152" s="18">
        <v>6</v>
      </c>
      <c r="AG152" s="18">
        <v>3</v>
      </c>
      <c r="AH152" s="45" t="s">
        <v>62</v>
      </c>
      <c r="AI152" s="18" t="s">
        <v>64</v>
      </c>
      <c r="AJ152" s="18" t="s">
        <v>72</v>
      </c>
      <c r="AK152" s="45" t="s">
        <v>325</v>
      </c>
      <c r="AL152" s="46">
        <v>95000</v>
      </c>
    </row>
    <row r="153" spans="7:38" ht="21" customHeight="1" x14ac:dyDescent="0.3">
      <c r="G153" s="45"/>
      <c r="AE153" s="45" t="s">
        <v>136</v>
      </c>
      <c r="AF153" s="18">
        <v>3</v>
      </c>
      <c r="AG153" s="18">
        <v>5</v>
      </c>
      <c r="AH153" s="45" t="s">
        <v>64</v>
      </c>
      <c r="AI153" s="18" t="s">
        <v>67</v>
      </c>
      <c r="AJ153" s="18" t="s">
        <v>69</v>
      </c>
      <c r="AK153" s="45" t="s">
        <v>326</v>
      </c>
      <c r="AL153" s="46">
        <v>125000</v>
      </c>
    </row>
    <row r="154" spans="7:38" ht="21.6" customHeight="1" x14ac:dyDescent="0.3">
      <c r="G154" s="45"/>
      <c r="AE154" s="45"/>
      <c r="AF154" s="18"/>
      <c r="AG154" s="18"/>
      <c r="AH154" s="45"/>
      <c r="AI154" s="18"/>
      <c r="AJ154" s="18"/>
      <c r="AK154" s="45"/>
    </row>
    <row r="155" spans="7:38" ht="21" customHeight="1" x14ac:dyDescent="0.3">
      <c r="G155" s="45"/>
      <c r="AE155" s="45" t="s">
        <v>237</v>
      </c>
      <c r="AF155" s="18">
        <v>7</v>
      </c>
      <c r="AG155" s="18">
        <v>3</v>
      </c>
      <c r="AH155" s="45" t="s">
        <v>62</v>
      </c>
      <c r="AI155" s="18" t="s">
        <v>63</v>
      </c>
      <c r="AJ155" s="18" t="s">
        <v>65</v>
      </c>
      <c r="AK155" s="45" t="s">
        <v>327</v>
      </c>
      <c r="AL155" s="46">
        <v>50000</v>
      </c>
    </row>
    <row r="156" spans="7:38" ht="21.6" customHeight="1" x14ac:dyDescent="0.3">
      <c r="G156" s="45"/>
      <c r="AE156" s="45" t="s">
        <v>146</v>
      </c>
      <c r="AF156" s="18">
        <v>7</v>
      </c>
      <c r="AG156" s="18">
        <v>3</v>
      </c>
      <c r="AH156" s="45" t="s">
        <v>62</v>
      </c>
      <c r="AI156" s="18" t="s">
        <v>90</v>
      </c>
      <c r="AJ156" s="18" t="s">
        <v>65</v>
      </c>
      <c r="AK156" s="45" t="s">
        <v>328</v>
      </c>
      <c r="AL156" s="46">
        <v>80000</v>
      </c>
    </row>
    <row r="157" spans="7:38" ht="21" customHeight="1" x14ac:dyDescent="0.3">
      <c r="G157" s="45"/>
      <c r="AE157" s="45" t="s">
        <v>138</v>
      </c>
      <c r="AF157" s="18">
        <v>9</v>
      </c>
      <c r="AG157" s="18">
        <v>2</v>
      </c>
      <c r="AH157" s="45" t="s">
        <v>90</v>
      </c>
      <c r="AI157" s="18" t="s">
        <v>63</v>
      </c>
      <c r="AJ157" s="18" t="s">
        <v>65</v>
      </c>
      <c r="AK157" s="45" t="s">
        <v>329</v>
      </c>
      <c r="AL157" s="46">
        <v>85000</v>
      </c>
    </row>
    <row r="158" spans="7:38" ht="21" customHeight="1" x14ac:dyDescent="0.3">
      <c r="G158" s="45"/>
      <c r="AE158" s="45" t="s">
        <v>147</v>
      </c>
      <c r="AF158" s="18">
        <v>8</v>
      </c>
      <c r="AG158" s="18">
        <v>3</v>
      </c>
      <c r="AH158" s="45" t="s">
        <v>62</v>
      </c>
      <c r="AI158" s="18" t="s">
        <v>63</v>
      </c>
      <c r="AJ158" s="18" t="s">
        <v>72</v>
      </c>
      <c r="AK158" s="45" t="s">
        <v>330</v>
      </c>
      <c r="AL158" s="46">
        <v>90000</v>
      </c>
    </row>
    <row r="159" spans="7:38" ht="21" customHeight="1" x14ac:dyDescent="0.3">
      <c r="G159" s="45"/>
      <c r="AE159" s="45" t="s">
        <v>139</v>
      </c>
      <c r="AF159" s="18">
        <v>6</v>
      </c>
      <c r="AG159" s="18">
        <v>5</v>
      </c>
      <c r="AH159" s="45" t="s">
        <v>63</v>
      </c>
      <c r="AI159" s="18" t="s">
        <v>67</v>
      </c>
      <c r="AJ159" s="18" t="s">
        <v>72</v>
      </c>
      <c r="AK159" s="45" t="s">
        <v>265</v>
      </c>
      <c r="AL159" s="46">
        <v>150000</v>
      </c>
    </row>
    <row r="160" spans="7:38" ht="20.399999999999999" customHeight="1" x14ac:dyDescent="0.3">
      <c r="G160" s="45"/>
      <c r="AE160" s="45"/>
      <c r="AF160" s="18"/>
      <c r="AG160" s="18"/>
      <c r="AH160" s="45"/>
      <c r="AI160" s="18"/>
      <c r="AJ160" s="18"/>
      <c r="AK160" s="45"/>
    </row>
    <row r="161" spans="7:38" ht="21" customHeight="1" x14ac:dyDescent="0.3">
      <c r="G161" s="45"/>
      <c r="AE161" s="45" t="s">
        <v>140</v>
      </c>
      <c r="AF161" s="18">
        <v>5</v>
      </c>
      <c r="AG161" s="18">
        <v>1</v>
      </c>
      <c r="AH161" s="45" t="s">
        <v>62</v>
      </c>
      <c r="AI161" s="18" t="s">
        <v>63</v>
      </c>
      <c r="AJ161" s="18" t="s">
        <v>67</v>
      </c>
      <c r="AK161" s="45" t="s">
        <v>331</v>
      </c>
      <c r="AL161" s="46">
        <v>15000</v>
      </c>
    </row>
    <row r="162" spans="7:38" ht="21.6" customHeight="1" x14ac:dyDescent="0.3">
      <c r="G162" s="45"/>
      <c r="AE162" s="45" t="s">
        <v>141</v>
      </c>
      <c r="AF162" s="18">
        <v>5</v>
      </c>
      <c r="AG162" s="18">
        <v>1</v>
      </c>
      <c r="AH162" s="45" t="s">
        <v>62</v>
      </c>
      <c r="AI162" s="18" t="s">
        <v>63</v>
      </c>
      <c r="AJ162" s="18" t="s">
        <v>67</v>
      </c>
      <c r="AK162" s="45" t="s">
        <v>332</v>
      </c>
      <c r="AL162" s="46">
        <v>30000</v>
      </c>
    </row>
    <row r="163" spans="7:38" ht="23.4" customHeight="1" x14ac:dyDescent="0.3">
      <c r="G163" s="45"/>
      <c r="AE163" s="45" t="s">
        <v>142</v>
      </c>
      <c r="AF163" s="18">
        <v>6</v>
      </c>
      <c r="AG163" s="18">
        <v>1</v>
      </c>
      <c r="AH163" s="45" t="s">
        <v>62</v>
      </c>
      <c r="AI163" s="18" t="s">
        <v>63</v>
      </c>
      <c r="AJ163" s="18" t="s">
        <v>67</v>
      </c>
      <c r="AK163" s="45" t="s">
        <v>333</v>
      </c>
      <c r="AL163" s="46">
        <v>20000</v>
      </c>
    </row>
    <row r="164" spans="7:38" ht="23.4" customHeight="1" x14ac:dyDescent="0.3">
      <c r="G164" s="45"/>
      <c r="AE164" s="45" t="s">
        <v>143</v>
      </c>
      <c r="AF164" s="18">
        <v>6</v>
      </c>
      <c r="AG164" s="18">
        <v>1</v>
      </c>
      <c r="AH164" s="45" t="s">
        <v>62</v>
      </c>
      <c r="AI164" s="18" t="s">
        <v>63</v>
      </c>
      <c r="AJ164" s="18" t="s">
        <v>67</v>
      </c>
      <c r="AK164" s="45" t="s">
        <v>334</v>
      </c>
      <c r="AL164" s="46">
        <v>20000</v>
      </c>
    </row>
    <row r="165" spans="7:38" ht="23.4" customHeight="1" x14ac:dyDescent="0.3">
      <c r="G165" s="45"/>
      <c r="AE165" s="45" t="s">
        <v>144</v>
      </c>
      <c r="AF165" s="18">
        <v>5</v>
      </c>
      <c r="AG165" s="18">
        <v>5</v>
      </c>
      <c r="AH165" s="45" t="s">
        <v>64</v>
      </c>
      <c r="AI165" s="18" t="s">
        <v>67</v>
      </c>
      <c r="AJ165" s="18" t="s">
        <v>72</v>
      </c>
      <c r="AK165" s="45" t="s">
        <v>335</v>
      </c>
      <c r="AL165" s="46">
        <v>100000</v>
      </c>
    </row>
    <row r="166" spans="7:38" ht="25.8" customHeight="1" x14ac:dyDescent="0.3">
      <c r="G166" s="45"/>
      <c r="AE166" s="45" t="s">
        <v>70</v>
      </c>
      <c r="AF166" s="18">
        <v>4</v>
      </c>
      <c r="AG166" s="18">
        <v>5</v>
      </c>
      <c r="AH166" s="45" t="s">
        <v>64</v>
      </c>
      <c r="AI166" s="18" t="s">
        <v>64</v>
      </c>
      <c r="AJ166" s="18" t="s">
        <v>69</v>
      </c>
      <c r="AK166" s="45" t="s">
        <v>243</v>
      </c>
      <c r="AL166" s="46">
        <v>115000</v>
      </c>
    </row>
    <row r="167" spans="7:38" ht="25.8" customHeight="1" x14ac:dyDescent="0.3">
      <c r="G167" s="45"/>
      <c r="AE167" s="45"/>
      <c r="AF167" s="18"/>
      <c r="AG167" s="18"/>
      <c r="AH167" s="45"/>
      <c r="AI167" s="18"/>
      <c r="AJ167" s="18"/>
      <c r="AK167" s="45"/>
      <c r="AL167" s="46"/>
    </row>
    <row r="168" spans="7:38" ht="25.8" customHeight="1" x14ac:dyDescent="0.3">
      <c r="G168" s="45"/>
      <c r="AE168" s="45" t="s">
        <v>121</v>
      </c>
      <c r="AF168" s="18">
        <v>5</v>
      </c>
      <c r="AG168" s="18">
        <v>3</v>
      </c>
      <c r="AH168" s="45" t="s">
        <v>63</v>
      </c>
      <c r="AI168" s="18" t="s">
        <v>67</v>
      </c>
      <c r="AJ168" s="18" t="s">
        <v>65</v>
      </c>
      <c r="AK168" s="45" t="s">
        <v>322</v>
      </c>
      <c r="AL168" s="46">
        <v>40000</v>
      </c>
    </row>
    <row r="169" spans="7:38" ht="26.4" customHeight="1" x14ac:dyDescent="0.3">
      <c r="G169" s="45"/>
      <c r="AE169" s="45" t="s">
        <v>231</v>
      </c>
      <c r="AF169" s="18">
        <v>6</v>
      </c>
      <c r="AG169" s="18">
        <v>3</v>
      </c>
      <c r="AH169" s="45" t="s">
        <v>63</v>
      </c>
      <c r="AI169" s="18" t="s">
        <v>62</v>
      </c>
      <c r="AJ169" s="18" t="s">
        <v>72</v>
      </c>
      <c r="AK169" s="45" t="s">
        <v>336</v>
      </c>
      <c r="AL169" s="46">
        <v>65000</v>
      </c>
    </row>
    <row r="170" spans="7:38" ht="26.4" customHeight="1" x14ac:dyDescent="0.3">
      <c r="G170" s="45"/>
      <c r="AE170" s="45" t="s">
        <v>232</v>
      </c>
      <c r="AF170" s="18">
        <v>6</v>
      </c>
      <c r="AG170" s="18">
        <v>3</v>
      </c>
      <c r="AH170" s="45" t="s">
        <v>63</v>
      </c>
      <c r="AI170" s="18" t="s">
        <v>64</v>
      </c>
      <c r="AJ170" s="18" t="s">
        <v>72</v>
      </c>
      <c r="AK170" s="45" t="s">
        <v>337</v>
      </c>
      <c r="AL170" s="46">
        <v>85000</v>
      </c>
    </row>
    <row r="171" spans="7:38" ht="26.4" customHeight="1" x14ac:dyDescent="0.3">
      <c r="G171" s="45"/>
      <c r="AE171" s="45" t="s">
        <v>122</v>
      </c>
      <c r="AF171" s="18">
        <v>4</v>
      </c>
      <c r="AG171" s="18">
        <v>5</v>
      </c>
      <c r="AH171" s="45" t="s">
        <v>64</v>
      </c>
      <c r="AI171" s="18" t="s">
        <v>67</v>
      </c>
      <c r="AJ171" s="18" t="s">
        <v>69</v>
      </c>
      <c r="AK171" s="45" t="s">
        <v>338</v>
      </c>
      <c r="AL171" s="46">
        <v>115000</v>
      </c>
    </row>
    <row r="172" spans="7:38" ht="26.4" customHeight="1" x14ac:dyDescent="0.3">
      <c r="G172" s="45"/>
      <c r="AE172" s="45"/>
      <c r="AF172" s="18"/>
      <c r="AG172" s="18"/>
      <c r="AH172" s="45"/>
      <c r="AI172" s="18"/>
      <c r="AJ172" s="18"/>
      <c r="AK172" s="45"/>
    </row>
    <row r="173" spans="7:38" ht="26.4" customHeight="1" x14ac:dyDescent="0.3">
      <c r="G173" s="45"/>
      <c r="AE173" s="45" t="s">
        <v>102</v>
      </c>
      <c r="AF173" s="18">
        <v>6</v>
      </c>
      <c r="AG173" s="18">
        <v>2</v>
      </c>
      <c r="AH173" s="45" t="s">
        <v>62</v>
      </c>
      <c r="AI173" s="18" t="s">
        <v>63</v>
      </c>
      <c r="AJ173" s="18" t="s">
        <v>65</v>
      </c>
      <c r="AK173" s="45" t="s">
        <v>282</v>
      </c>
      <c r="AL173" s="46">
        <v>40000</v>
      </c>
    </row>
    <row r="174" spans="7:38" ht="25.8" customHeight="1" x14ac:dyDescent="0.3">
      <c r="G174" s="45"/>
      <c r="AE174" s="45" t="s">
        <v>417</v>
      </c>
      <c r="AF174" s="18">
        <v>5</v>
      </c>
      <c r="AG174" s="18">
        <v>1</v>
      </c>
      <c r="AH174" s="45" t="s">
        <v>62</v>
      </c>
      <c r="AI174" s="18" t="s">
        <v>63</v>
      </c>
      <c r="AJ174" s="18" t="s">
        <v>67</v>
      </c>
      <c r="AK174" s="45" t="s">
        <v>339</v>
      </c>
      <c r="AL174" s="46">
        <v>15000</v>
      </c>
    </row>
    <row r="175" spans="7:38" ht="24.6" customHeight="1" x14ac:dyDescent="0.3">
      <c r="G175" s="45"/>
      <c r="AE175" s="45" t="s">
        <v>237</v>
      </c>
      <c r="AF175" s="18">
        <v>7</v>
      </c>
      <c r="AG175" s="18">
        <v>3</v>
      </c>
      <c r="AH175" s="45" t="s">
        <v>62</v>
      </c>
      <c r="AI175" s="18" t="s">
        <v>63</v>
      </c>
      <c r="AJ175" s="18" t="s">
        <v>65</v>
      </c>
      <c r="AK175" s="45" t="s">
        <v>340</v>
      </c>
      <c r="AL175" s="46">
        <v>50000</v>
      </c>
    </row>
    <row r="176" spans="7:38" ht="24.6" customHeight="1" x14ac:dyDescent="0.3">
      <c r="G176" s="45"/>
      <c r="AE176" s="45" t="s">
        <v>146</v>
      </c>
      <c r="AF176" s="18">
        <v>7</v>
      </c>
      <c r="AG176" s="18">
        <v>3</v>
      </c>
      <c r="AH176" s="45" t="s">
        <v>62</v>
      </c>
      <c r="AI176" s="18" t="s">
        <v>90</v>
      </c>
      <c r="AJ176" s="18" t="s">
        <v>65</v>
      </c>
      <c r="AK176" s="45" t="s">
        <v>341</v>
      </c>
      <c r="AL176" s="46">
        <v>80000</v>
      </c>
    </row>
    <row r="177" spans="7:38" ht="24" customHeight="1" x14ac:dyDescent="0.3">
      <c r="G177" s="45"/>
      <c r="AE177" s="45" t="s">
        <v>138</v>
      </c>
      <c r="AF177" s="18">
        <v>9</v>
      </c>
      <c r="AG177" s="18">
        <v>2</v>
      </c>
      <c r="AH177" s="45" t="s">
        <v>90</v>
      </c>
      <c r="AI177" s="18" t="s">
        <v>63</v>
      </c>
      <c r="AJ177" s="18" t="s">
        <v>65</v>
      </c>
      <c r="AK177" s="45" t="s">
        <v>342</v>
      </c>
      <c r="AL177" s="46">
        <v>85000</v>
      </c>
    </row>
    <row r="178" spans="7:38" ht="24.6" customHeight="1" x14ac:dyDescent="0.3">
      <c r="G178" s="45"/>
      <c r="AE178" s="45" t="s">
        <v>147</v>
      </c>
      <c r="AF178" s="18">
        <v>8</v>
      </c>
      <c r="AG178" s="18">
        <v>3</v>
      </c>
      <c r="AH178" s="45" t="s">
        <v>62</v>
      </c>
      <c r="AI178" s="18" t="s">
        <v>63</v>
      </c>
      <c r="AJ178" s="18" t="s">
        <v>72</v>
      </c>
      <c r="AK178" s="45" t="s">
        <v>343</v>
      </c>
      <c r="AL178" s="46">
        <v>90000</v>
      </c>
    </row>
    <row r="179" spans="7:38" ht="24" customHeight="1" x14ac:dyDescent="0.3">
      <c r="G179" s="45"/>
      <c r="AE179" s="45" t="s">
        <v>236</v>
      </c>
      <c r="AF179" s="18">
        <v>4</v>
      </c>
      <c r="AG179" s="18">
        <v>5</v>
      </c>
      <c r="AH179" s="45" t="s">
        <v>64</v>
      </c>
      <c r="AI179" s="18" t="s">
        <v>64</v>
      </c>
      <c r="AJ179" s="18" t="s">
        <v>69</v>
      </c>
      <c r="AK179" s="45" t="s">
        <v>321</v>
      </c>
      <c r="AL179" s="46">
        <v>115000</v>
      </c>
    </row>
    <row r="180" spans="7:38" ht="24.6" customHeight="1" x14ac:dyDescent="0.3">
      <c r="G180" s="45"/>
      <c r="AE180" s="45" t="s">
        <v>139</v>
      </c>
      <c r="AF180" s="18">
        <v>6</v>
      </c>
      <c r="AG180" s="18">
        <v>5</v>
      </c>
      <c r="AH180" s="45" t="s">
        <v>63</v>
      </c>
      <c r="AI180" s="18" t="s">
        <v>67</v>
      </c>
      <c r="AJ180" s="18" t="s">
        <v>72</v>
      </c>
      <c r="AK180" s="45" t="s">
        <v>265</v>
      </c>
      <c r="AL180" s="46">
        <v>150000</v>
      </c>
    </row>
    <row r="181" spans="7:38" ht="24.6" customHeight="1" x14ac:dyDescent="0.3">
      <c r="G181" s="45"/>
      <c r="AE181" s="45"/>
      <c r="AF181" s="18"/>
      <c r="AG181" s="18"/>
      <c r="AH181" s="45"/>
      <c r="AI181" s="18"/>
      <c r="AJ181" s="18"/>
      <c r="AK181" s="45"/>
    </row>
    <row r="182" spans="7:38" ht="24.6" customHeight="1" x14ac:dyDescent="0.3">
      <c r="G182" s="45"/>
      <c r="AE182" s="45" t="s">
        <v>149</v>
      </c>
      <c r="AF182" s="18">
        <v>6</v>
      </c>
      <c r="AG182" s="18">
        <v>3</v>
      </c>
      <c r="AH182" s="45" t="s">
        <v>62</v>
      </c>
      <c r="AI182" s="18" t="s">
        <v>63</v>
      </c>
      <c r="AJ182" s="18" t="s">
        <v>65</v>
      </c>
      <c r="AK182" s="45" t="s">
        <v>344</v>
      </c>
      <c r="AL182" s="46">
        <v>40000</v>
      </c>
    </row>
    <row r="183" spans="7:38" ht="24" customHeight="1" x14ac:dyDescent="0.3">
      <c r="G183" s="45"/>
      <c r="AE183" s="45" t="s">
        <v>150</v>
      </c>
      <c r="AF183" s="18">
        <v>6</v>
      </c>
      <c r="AG183" s="18">
        <v>4</v>
      </c>
      <c r="AH183" s="45" t="s">
        <v>90</v>
      </c>
      <c r="AI183" s="18" t="s">
        <v>63</v>
      </c>
      <c r="AJ183" s="18" t="s">
        <v>72</v>
      </c>
      <c r="AK183" s="45" t="s">
        <v>345</v>
      </c>
      <c r="AL183" s="46">
        <v>110000</v>
      </c>
    </row>
    <row r="184" spans="7:38" ht="23.4" customHeight="1" x14ac:dyDescent="0.3">
      <c r="G184" s="45"/>
      <c r="AE184" s="45" t="s">
        <v>204</v>
      </c>
      <c r="AF184" s="18">
        <v>6</v>
      </c>
      <c r="AG184" s="18">
        <v>4</v>
      </c>
      <c r="AH184" s="45" t="s">
        <v>90</v>
      </c>
      <c r="AI184" s="18" t="s">
        <v>90</v>
      </c>
      <c r="AJ184" s="18" t="s">
        <v>72</v>
      </c>
      <c r="AK184" s="45" t="s">
        <v>346</v>
      </c>
      <c r="AL184" s="46">
        <v>110000</v>
      </c>
    </row>
    <row r="185" spans="7:38" ht="23.4" customHeight="1" x14ac:dyDescent="0.3">
      <c r="G185" s="45"/>
      <c r="AE185" s="45" t="s">
        <v>205</v>
      </c>
      <c r="AF185" s="18">
        <v>8</v>
      </c>
      <c r="AG185" s="18">
        <v>3</v>
      </c>
      <c r="AH185" s="45" t="s">
        <v>90</v>
      </c>
      <c r="AI185" s="18" t="s">
        <v>62</v>
      </c>
      <c r="AJ185" s="18" t="s">
        <v>65</v>
      </c>
      <c r="AK185" s="45" t="s">
        <v>347</v>
      </c>
      <c r="AL185" s="46">
        <v>100000</v>
      </c>
    </row>
    <row r="186" spans="7:38" ht="23.4" customHeight="1" x14ac:dyDescent="0.3">
      <c r="G186" s="45"/>
      <c r="AE186" s="45" t="s">
        <v>206</v>
      </c>
      <c r="AF186" s="18">
        <v>5</v>
      </c>
      <c r="AG186" s="18">
        <v>5</v>
      </c>
      <c r="AH186" s="45" t="s">
        <v>63</v>
      </c>
      <c r="AI186" s="18" t="s">
        <v>67</v>
      </c>
      <c r="AJ186" s="18" t="s">
        <v>69</v>
      </c>
      <c r="AK186" s="45" t="s">
        <v>348</v>
      </c>
      <c r="AL186" s="46">
        <v>150000</v>
      </c>
    </row>
    <row r="187" spans="7:38" ht="23.4" customHeight="1" x14ac:dyDescent="0.3">
      <c r="G187" s="45"/>
      <c r="AE187" s="45"/>
      <c r="AF187" s="18"/>
      <c r="AG187" s="18"/>
      <c r="AH187" s="45"/>
      <c r="AI187" s="18"/>
      <c r="AJ187" s="18"/>
      <c r="AK187" s="45"/>
    </row>
    <row r="188" spans="7:38" ht="22.8" customHeight="1" x14ac:dyDescent="0.3">
      <c r="G188" s="45"/>
      <c r="AE188" s="45" t="s">
        <v>152</v>
      </c>
      <c r="AF188" s="18">
        <v>7</v>
      </c>
      <c r="AG188" s="18">
        <v>3</v>
      </c>
      <c r="AH188" s="45" t="s">
        <v>90</v>
      </c>
      <c r="AI188" s="18" t="s">
        <v>62</v>
      </c>
      <c r="AJ188" s="18" t="s">
        <v>65</v>
      </c>
      <c r="AK188" s="45" t="s">
        <v>266</v>
      </c>
      <c r="AL188" s="46">
        <v>65000</v>
      </c>
    </row>
    <row r="189" spans="7:38" ht="21.6" customHeight="1" x14ac:dyDescent="0.3">
      <c r="G189" s="45"/>
      <c r="AE189" s="45" t="s">
        <v>185</v>
      </c>
      <c r="AF189" s="18">
        <v>7</v>
      </c>
      <c r="AG189" s="18">
        <v>3</v>
      </c>
      <c r="AH189" s="45" t="s">
        <v>90</v>
      </c>
      <c r="AI189" s="18" t="s">
        <v>90</v>
      </c>
      <c r="AJ189" s="18" t="s">
        <v>65</v>
      </c>
      <c r="AK189" s="45" t="s">
        <v>349</v>
      </c>
      <c r="AL189" s="46">
        <v>85000</v>
      </c>
    </row>
    <row r="190" spans="7:38" ht="23.4" customHeight="1" x14ac:dyDescent="0.3">
      <c r="G190" s="45"/>
      <c r="AE190" s="45" t="s">
        <v>186</v>
      </c>
      <c r="AF190" s="18">
        <v>8</v>
      </c>
      <c r="AG190" s="18">
        <v>2</v>
      </c>
      <c r="AH190" s="45" t="s">
        <v>90</v>
      </c>
      <c r="AI190" s="18" t="s">
        <v>62</v>
      </c>
      <c r="AJ190" s="18" t="s">
        <v>65</v>
      </c>
      <c r="AK190" s="45" t="s">
        <v>350</v>
      </c>
      <c r="AL190" s="46">
        <v>90000</v>
      </c>
    </row>
    <row r="191" spans="7:38" ht="22.8" customHeight="1" x14ac:dyDescent="0.3">
      <c r="G191" s="45"/>
      <c r="AE191" s="45" t="s">
        <v>153</v>
      </c>
      <c r="AF191" s="18">
        <v>8</v>
      </c>
      <c r="AG191" s="18">
        <v>3</v>
      </c>
      <c r="AH191" s="45" t="s">
        <v>90</v>
      </c>
      <c r="AI191" s="18" t="s">
        <v>62</v>
      </c>
      <c r="AJ191" s="18" t="s">
        <v>65</v>
      </c>
      <c r="AK191" s="45" t="s">
        <v>351</v>
      </c>
      <c r="AL191" s="46">
        <v>130000</v>
      </c>
    </row>
    <row r="192" spans="7:38" ht="21.6" customHeight="1" x14ac:dyDescent="0.3">
      <c r="G192" s="45"/>
      <c r="AE192" s="45" t="s">
        <v>154</v>
      </c>
      <c r="AF192" s="18">
        <v>2</v>
      </c>
      <c r="AG192" s="18">
        <v>6</v>
      </c>
      <c r="AH192" s="45" t="s">
        <v>64</v>
      </c>
      <c r="AI192" s="18" t="s">
        <v>64</v>
      </c>
      <c r="AJ192" s="18" t="s">
        <v>100</v>
      </c>
      <c r="AK192" s="45" t="s">
        <v>352</v>
      </c>
      <c r="AL192" s="46">
        <v>120000</v>
      </c>
    </row>
    <row r="193" spans="7:7" ht="21.6" customHeight="1" x14ac:dyDescent="0.3">
      <c r="G193" s="45"/>
    </row>
    <row r="194" spans="7:7" ht="22.8" customHeight="1" x14ac:dyDescent="0.3">
      <c r="G194" s="45"/>
    </row>
    <row r="195" spans="7:7" ht="24" customHeight="1" x14ac:dyDescent="0.3">
      <c r="G195" s="45"/>
    </row>
    <row r="196" spans="7:7" ht="24" customHeight="1" x14ac:dyDescent="0.3">
      <c r="G196" s="45"/>
    </row>
    <row r="197" spans="7:7" ht="24.6" customHeight="1" x14ac:dyDescent="0.3">
      <c r="G197" s="45"/>
    </row>
    <row r="198" spans="7:7" ht="22.8" customHeight="1" x14ac:dyDescent="0.3">
      <c r="G198" s="45"/>
    </row>
    <row r="199" spans="7:7" ht="23.4" customHeight="1" x14ac:dyDescent="0.3">
      <c r="G199" s="45"/>
    </row>
    <row r="200" spans="7:7" ht="24" customHeight="1" x14ac:dyDescent="0.3">
      <c r="G200" s="45"/>
    </row>
    <row r="201" spans="7:7" ht="24.6" customHeight="1" x14ac:dyDescent="0.3">
      <c r="G201" s="45"/>
    </row>
    <row r="202" spans="7:7" ht="23.4" customHeight="1" x14ac:dyDescent="0.3">
      <c r="G202" s="45"/>
    </row>
    <row r="203" spans="7:7" ht="23.4" customHeight="1" x14ac:dyDescent="0.3">
      <c r="G203" s="45"/>
    </row>
    <row r="204" spans="7:7" ht="24" customHeight="1" x14ac:dyDescent="0.3">
      <c r="G204" s="45"/>
    </row>
    <row r="205" spans="7:7" ht="24.6" customHeight="1" x14ac:dyDescent="0.3">
      <c r="G205" s="45"/>
    </row>
    <row r="206" spans="7:7" ht="22.8" customHeight="1" x14ac:dyDescent="0.3">
      <c r="G206" s="45"/>
    </row>
    <row r="207" spans="7:7" ht="22.8" customHeight="1" x14ac:dyDescent="0.3">
      <c r="G207" s="45"/>
    </row>
    <row r="208" spans="7:7" ht="22.8" customHeight="1" x14ac:dyDescent="0.3">
      <c r="G208" s="45"/>
    </row>
    <row r="209" spans="7:7" ht="22.8" customHeight="1" x14ac:dyDescent="0.3">
      <c r="G209" s="45"/>
    </row>
    <row r="210" spans="7:7" ht="22.8" customHeight="1" x14ac:dyDescent="0.3">
      <c r="G210" s="45"/>
    </row>
    <row r="211" spans="7:7" ht="22.8" customHeight="1" x14ac:dyDescent="0.3">
      <c r="G211" s="45"/>
    </row>
    <row r="212" spans="7:7" ht="22.8" customHeight="1" x14ac:dyDescent="0.3">
      <c r="G212" s="45"/>
    </row>
    <row r="213" spans="7:7" ht="21" customHeight="1" x14ac:dyDescent="0.3">
      <c r="G213" s="45"/>
    </row>
    <row r="214" spans="7:7" ht="21.6" customHeight="1" x14ac:dyDescent="0.3">
      <c r="G214" s="45"/>
    </row>
    <row r="215" spans="7:7" ht="21" customHeight="1" x14ac:dyDescent="0.3">
      <c r="G215" s="45"/>
    </row>
    <row r="216" spans="7:7" ht="21" customHeight="1" x14ac:dyDescent="0.3">
      <c r="G216" s="45"/>
    </row>
    <row r="217" spans="7:7" ht="20.399999999999999" customHeight="1" x14ac:dyDescent="0.3">
      <c r="G217" s="45"/>
    </row>
    <row r="218" spans="7:7" ht="21" customHeight="1" x14ac:dyDescent="0.3">
      <c r="G218" s="45"/>
    </row>
    <row r="219" spans="7:7" ht="21.6" customHeight="1" x14ac:dyDescent="0.3">
      <c r="G219" s="45"/>
    </row>
    <row r="220" spans="7:7" ht="21.6" customHeight="1" x14ac:dyDescent="0.3">
      <c r="G220" s="45"/>
    </row>
    <row r="221" spans="7:7" ht="19.8" customHeight="1" x14ac:dyDescent="0.3">
      <c r="G221" s="45"/>
    </row>
    <row r="222" spans="7:7" ht="18.600000000000001" customHeight="1" x14ac:dyDescent="0.3">
      <c r="G222" s="45"/>
    </row>
    <row r="223" spans="7:7" ht="18" customHeight="1" x14ac:dyDescent="0.3">
      <c r="G223" s="45"/>
    </row>
    <row r="224" spans="7:7" ht="18.600000000000001" customHeight="1" x14ac:dyDescent="0.3">
      <c r="G224" s="45"/>
    </row>
    <row r="225" spans="7:7" ht="16.8" customHeight="1" x14ac:dyDescent="0.3">
      <c r="G225" s="45"/>
    </row>
    <row r="226" spans="7:7" ht="17.399999999999999" customHeight="1" x14ac:dyDescent="0.3">
      <c r="G226" s="45"/>
    </row>
    <row r="227" spans="7:7" ht="18" customHeight="1" x14ac:dyDescent="0.3">
      <c r="G227" s="45"/>
    </row>
    <row r="228" spans="7:7" ht="18" customHeight="1" x14ac:dyDescent="0.3">
      <c r="G228" s="45"/>
    </row>
    <row r="229" spans="7:7" ht="17.399999999999999" customHeight="1" x14ac:dyDescent="0.3">
      <c r="G229" s="45"/>
    </row>
    <row r="230" spans="7:7" ht="18" customHeight="1" x14ac:dyDescent="0.3">
      <c r="G230" s="45"/>
    </row>
    <row r="231" spans="7:7" ht="18" customHeight="1" x14ac:dyDescent="0.3">
      <c r="G231" s="45"/>
    </row>
    <row r="232" spans="7:7" ht="18.600000000000001" customHeight="1" x14ac:dyDescent="0.3">
      <c r="G232" s="45"/>
    </row>
    <row r="233" spans="7:7" ht="18.600000000000001" customHeight="1" x14ac:dyDescent="0.3">
      <c r="G233" s="45"/>
    </row>
    <row r="234" spans="7:7" ht="18.600000000000001" customHeight="1" x14ac:dyDescent="0.3">
      <c r="G234" s="45"/>
    </row>
    <row r="235" spans="7:7" ht="17.399999999999999" customHeight="1" x14ac:dyDescent="0.3">
      <c r="G235" s="45"/>
    </row>
    <row r="236" spans="7:7" ht="18" customHeight="1" x14ac:dyDescent="0.3">
      <c r="G236" s="45"/>
    </row>
    <row r="237" spans="7:7" ht="17.399999999999999" customHeight="1" x14ac:dyDescent="0.3">
      <c r="G237" s="45"/>
    </row>
    <row r="238" spans="7:7" ht="17.399999999999999" customHeight="1" x14ac:dyDescent="0.3">
      <c r="G238" s="45"/>
    </row>
    <row r="239" spans="7:7" ht="18.600000000000001" customHeight="1" x14ac:dyDescent="0.3">
      <c r="G239" s="45"/>
    </row>
    <row r="240" spans="7:7" ht="18.600000000000001" customHeight="1" x14ac:dyDescent="0.3">
      <c r="G240" s="45"/>
    </row>
    <row r="241" spans="7:13" ht="19.8" customHeight="1" x14ac:dyDescent="0.3">
      <c r="G241" s="45"/>
    </row>
    <row r="242" spans="7:13" ht="19.8" customHeight="1" x14ac:dyDescent="0.3">
      <c r="G242" s="45"/>
      <c r="J242" s="45"/>
      <c r="M242" s="45"/>
    </row>
    <row r="243" spans="7:13" ht="19.8" customHeight="1" x14ac:dyDescent="0.3">
      <c r="G243" s="45"/>
      <c r="J243" s="45"/>
      <c r="M243" s="45"/>
    </row>
    <row r="244" spans="7:13" ht="19.8" customHeight="1" x14ac:dyDescent="0.3">
      <c r="G244" s="45"/>
      <c r="J244" s="45"/>
      <c r="M244" s="45"/>
    </row>
    <row r="245" spans="7:13" ht="19.8" customHeight="1" x14ac:dyDescent="0.3">
      <c r="G245" s="45"/>
      <c r="J245" s="45"/>
      <c r="M245" s="45"/>
    </row>
    <row r="246" spans="7:13" ht="19.8" customHeight="1" x14ac:dyDescent="0.3">
      <c r="G246" s="45"/>
      <c r="J246" s="45"/>
      <c r="M246" s="45"/>
    </row>
    <row r="247" spans="7:13" ht="19.8" customHeight="1" x14ac:dyDescent="0.3">
      <c r="G247" s="45"/>
      <c r="J247" s="45"/>
      <c r="M247" s="45"/>
    </row>
    <row r="248" spans="7:13" ht="19.8" customHeight="1" x14ac:dyDescent="0.3">
      <c r="G248" s="45"/>
      <c r="J248" s="45"/>
      <c r="M248" s="45"/>
    </row>
    <row r="249" spans="7:13" ht="19.8" customHeight="1" x14ac:dyDescent="0.3">
      <c r="G249" s="45"/>
      <c r="J249" s="45"/>
      <c r="M249" s="45"/>
    </row>
    <row r="250" spans="7:13" ht="19.8" customHeight="1" x14ac:dyDescent="0.3">
      <c r="G250" s="45"/>
      <c r="J250" s="45"/>
      <c r="M250" s="45"/>
    </row>
    <row r="251" spans="7:13" ht="19.8" customHeight="1" x14ac:dyDescent="0.3">
      <c r="G251" s="45"/>
      <c r="J251" s="45"/>
      <c r="M251" s="45"/>
    </row>
    <row r="252" spans="7:13" ht="19.8" customHeight="1" x14ac:dyDescent="0.3">
      <c r="G252" s="45"/>
      <c r="J252" s="45"/>
      <c r="M252" s="45"/>
    </row>
    <row r="253" spans="7:13" ht="19.8" customHeight="1" x14ac:dyDescent="0.3">
      <c r="G253" s="45"/>
      <c r="J253" s="45"/>
      <c r="M253" s="45"/>
    </row>
    <row r="254" spans="7:13" ht="19.8" customHeight="1" x14ac:dyDescent="0.3">
      <c r="G254" s="45"/>
      <c r="J254" s="45"/>
      <c r="M254" s="45"/>
    </row>
    <row r="255" spans="7:13" ht="19.8" customHeight="1" x14ac:dyDescent="0.3">
      <c r="G255" s="45"/>
      <c r="J255" s="45"/>
      <c r="M255" s="45"/>
    </row>
    <row r="256" spans="7:13" ht="19.8" customHeight="1" x14ac:dyDescent="0.3">
      <c r="G256" s="45"/>
      <c r="J256" s="45"/>
      <c r="M256" s="45"/>
    </row>
    <row r="257" spans="7:13" ht="19.8" customHeight="1" x14ac:dyDescent="0.3">
      <c r="G257" s="45"/>
      <c r="J257" s="45"/>
      <c r="M257" s="45"/>
    </row>
    <row r="258" spans="7:13" ht="19.8" customHeight="1" x14ac:dyDescent="0.3">
      <c r="G258" s="45"/>
      <c r="J258" s="45"/>
      <c r="M258" s="45"/>
    </row>
    <row r="259" spans="7:13" ht="19.8" customHeight="1" x14ac:dyDescent="0.3">
      <c r="G259" s="45"/>
      <c r="J259" s="45"/>
      <c r="M259" s="45"/>
    </row>
    <row r="260" spans="7:13" ht="19.8" customHeight="1" x14ac:dyDescent="0.3">
      <c r="G260" s="45"/>
      <c r="J260" s="45"/>
      <c r="M260" s="45"/>
    </row>
    <row r="261" spans="7:13" ht="19.8" customHeight="1" x14ac:dyDescent="0.3">
      <c r="G261" s="45"/>
      <c r="J261" s="45"/>
      <c r="M261" s="45"/>
    </row>
    <row r="262" spans="7:13" ht="19.8" customHeight="1" x14ac:dyDescent="0.3">
      <c r="G262" s="45"/>
      <c r="J262" s="45"/>
      <c r="M262" s="45"/>
    </row>
    <row r="263" spans="7:13" ht="19.8" customHeight="1" x14ac:dyDescent="0.3">
      <c r="G263" s="45"/>
      <c r="J263" s="45"/>
      <c r="M263" s="45"/>
    </row>
    <row r="264" spans="7:13" ht="19.8" customHeight="1" x14ac:dyDescent="0.3">
      <c r="G264" s="45"/>
      <c r="J264" s="45"/>
      <c r="M264" s="45"/>
    </row>
    <row r="265" spans="7:13" ht="19.8" customHeight="1" x14ac:dyDescent="0.3">
      <c r="G265" s="45"/>
      <c r="J265" s="45"/>
      <c r="M265" s="45"/>
    </row>
    <row r="266" spans="7:13" ht="19.8" customHeight="1" x14ac:dyDescent="0.3">
      <c r="G266" s="45"/>
      <c r="J266" s="45"/>
      <c r="M266" s="45"/>
    </row>
    <row r="267" spans="7:13" ht="19.8" customHeight="1" x14ac:dyDescent="0.3">
      <c r="G267" s="45"/>
      <c r="J267" s="45"/>
      <c r="M267" s="45"/>
    </row>
    <row r="268" spans="7:13" ht="19.8" customHeight="1" x14ac:dyDescent="0.3">
      <c r="G268" s="45"/>
      <c r="J268" s="45"/>
      <c r="M268" s="45"/>
    </row>
    <row r="269" spans="7:13" ht="19.8" customHeight="1" x14ac:dyDescent="0.3">
      <c r="G269" s="45"/>
      <c r="J269" s="45"/>
      <c r="M269" s="45"/>
    </row>
    <row r="270" spans="7:13" ht="19.8" customHeight="1" x14ac:dyDescent="0.3">
      <c r="G270" s="45"/>
      <c r="J270" s="45"/>
      <c r="M270" s="45"/>
    </row>
    <row r="271" spans="7:13" ht="19.8" customHeight="1" x14ac:dyDescent="0.3">
      <c r="G271" s="45"/>
      <c r="J271" s="45"/>
      <c r="M271" s="45"/>
    </row>
    <row r="272" spans="7:13" ht="19.8" customHeight="1" x14ac:dyDescent="0.3">
      <c r="G272" s="45"/>
      <c r="J272" s="45"/>
      <c r="M272" s="45"/>
    </row>
    <row r="273" spans="7:13" ht="19.8" customHeight="1" x14ac:dyDescent="0.3">
      <c r="G273" s="45"/>
      <c r="J273" s="45"/>
      <c r="M273" s="45"/>
    </row>
    <row r="274" spans="7:13" ht="19.8" customHeight="1" x14ac:dyDescent="0.3">
      <c r="G274" s="45"/>
      <c r="J274" s="45"/>
      <c r="M274" s="45"/>
    </row>
    <row r="275" spans="7:13" ht="19.8" customHeight="1" x14ac:dyDescent="0.3">
      <c r="G275" s="45"/>
      <c r="J275" s="45"/>
      <c r="M275" s="45"/>
    </row>
    <row r="276" spans="7:13" ht="19.8" customHeight="1" x14ac:dyDescent="0.3">
      <c r="G276" s="45"/>
      <c r="J276" s="45"/>
      <c r="M276" s="45"/>
    </row>
    <row r="277" spans="7:13" ht="19.8" customHeight="1" x14ac:dyDescent="0.3">
      <c r="G277" s="45"/>
      <c r="J277" s="45"/>
      <c r="M277" s="45"/>
    </row>
    <row r="278" spans="7:13" ht="19.8" customHeight="1" x14ac:dyDescent="0.3">
      <c r="G278" s="45"/>
      <c r="J278" s="45"/>
      <c r="M278" s="45"/>
    </row>
    <row r="279" spans="7:13" ht="19.8" customHeight="1" x14ac:dyDescent="0.3">
      <c r="G279" s="45"/>
      <c r="J279" s="45"/>
      <c r="M279" s="45"/>
    </row>
    <row r="280" spans="7:13" ht="19.8" customHeight="1" x14ac:dyDescent="0.3">
      <c r="G280" s="45"/>
      <c r="J280" s="45"/>
      <c r="M280" s="45"/>
    </row>
    <row r="281" spans="7:13" ht="19.8" customHeight="1" x14ac:dyDescent="0.3">
      <c r="G281" s="45"/>
      <c r="J281" s="45"/>
      <c r="M281" s="45"/>
    </row>
    <row r="282" spans="7:13" ht="19.8" customHeight="1" x14ac:dyDescent="0.3">
      <c r="G282" s="45"/>
      <c r="J282" s="45"/>
      <c r="M282" s="45"/>
    </row>
    <row r="283" spans="7:13" ht="19.8" customHeight="1" x14ac:dyDescent="0.3">
      <c r="G283" s="45"/>
      <c r="J283" s="45"/>
      <c r="M283" s="45"/>
    </row>
    <row r="284" spans="7:13" ht="19.8" customHeight="1" x14ac:dyDescent="0.3">
      <c r="G284" s="45"/>
      <c r="J284" s="45"/>
      <c r="M284" s="45"/>
    </row>
    <row r="285" spans="7:13" ht="19.8" customHeight="1" x14ac:dyDescent="0.3">
      <c r="G285" s="45"/>
      <c r="J285" s="45"/>
      <c r="M285" s="45"/>
    </row>
    <row r="286" spans="7:13" ht="19.8" customHeight="1" x14ac:dyDescent="0.3">
      <c r="G286" s="45"/>
      <c r="J286" s="45"/>
      <c r="M286" s="45"/>
    </row>
    <row r="287" spans="7:13" ht="19.8" customHeight="1" x14ac:dyDescent="0.3">
      <c r="G287" s="45"/>
      <c r="J287" s="45"/>
      <c r="M287" s="45"/>
    </row>
    <row r="288" spans="7:13" ht="19.8" customHeight="1" x14ac:dyDescent="0.3">
      <c r="G288" s="45"/>
      <c r="J288" s="45"/>
      <c r="M288" s="45"/>
    </row>
    <row r="289" spans="7:13" ht="19.8" customHeight="1" x14ac:dyDescent="0.3">
      <c r="G289" s="45"/>
      <c r="J289" s="45"/>
      <c r="M289" s="45"/>
    </row>
    <row r="290" spans="7:13" ht="19.8" customHeight="1" x14ac:dyDescent="0.3">
      <c r="G290" s="45"/>
      <c r="J290" s="45"/>
      <c r="M290" s="45"/>
    </row>
    <row r="291" spans="7:13" ht="19.8" customHeight="1" x14ac:dyDescent="0.3">
      <c r="G291" s="45"/>
      <c r="J291" s="45"/>
      <c r="M291" s="45"/>
    </row>
    <row r="292" spans="7:13" ht="19.8" customHeight="1" x14ac:dyDescent="0.3">
      <c r="G292" s="45"/>
      <c r="J292" s="45"/>
      <c r="M292" s="45"/>
    </row>
    <row r="293" spans="7:13" ht="19.8" customHeight="1" x14ac:dyDescent="0.3">
      <c r="G293" s="45"/>
      <c r="J293" s="45"/>
      <c r="M293" s="45"/>
    </row>
    <row r="294" spans="7:13" ht="19.8" customHeight="1" x14ac:dyDescent="0.3">
      <c r="G294" s="45"/>
      <c r="J294" s="45"/>
      <c r="M294" s="45"/>
    </row>
    <row r="295" spans="7:13" ht="19.8" customHeight="1" x14ac:dyDescent="0.3">
      <c r="G295" s="45"/>
      <c r="J295" s="45"/>
      <c r="M295" s="45"/>
    </row>
    <row r="296" spans="7:13" ht="19.8" customHeight="1" x14ac:dyDescent="0.3">
      <c r="G296" s="45"/>
      <c r="J296" s="45"/>
      <c r="M296" s="45"/>
    </row>
    <row r="297" spans="7:13" ht="19.8" customHeight="1" x14ac:dyDescent="0.3">
      <c r="G297" s="45"/>
      <c r="J297" s="45"/>
      <c r="M297" s="45"/>
    </row>
    <row r="298" spans="7:13" ht="19.8" customHeight="1" x14ac:dyDescent="0.3">
      <c r="G298" s="45"/>
      <c r="J298" s="45"/>
      <c r="M298" s="45"/>
    </row>
    <row r="299" spans="7:13" ht="19.8" customHeight="1" x14ac:dyDescent="0.3">
      <c r="G299" s="45"/>
      <c r="J299" s="45"/>
      <c r="M299" s="45"/>
    </row>
    <row r="300" spans="7:13" ht="19.8" customHeight="1" x14ac:dyDescent="0.3">
      <c r="G300" s="45"/>
      <c r="J300" s="45"/>
      <c r="M300" s="45"/>
    </row>
    <row r="301" spans="7:13" ht="19.8" customHeight="1" x14ac:dyDescent="0.3">
      <c r="G301" s="45"/>
      <c r="J301" s="45"/>
      <c r="M301" s="45"/>
    </row>
    <row r="302" spans="7:13" ht="19.8" customHeight="1" x14ac:dyDescent="0.3">
      <c r="G302" s="45"/>
      <c r="J302" s="45"/>
      <c r="M302" s="45"/>
    </row>
    <row r="303" spans="7:13" ht="19.8" customHeight="1" x14ac:dyDescent="0.3">
      <c r="G303" s="45"/>
      <c r="J303" s="45"/>
      <c r="M303" s="45"/>
    </row>
    <row r="304" spans="7:13" ht="19.8" customHeight="1" x14ac:dyDescent="0.3">
      <c r="G304" s="45"/>
      <c r="J304" s="45"/>
    </row>
  </sheetData>
  <sheetProtection algorithmName="SHA-512" hashValue="Zb5GQsFKLjeS5OikpmsA4A+gKkfBoOlEthW8oX7Y4aBV0DI34PmXFjxzyt6sUjWLRpa1MnW71C4WIvzk6+NQ6Q==" saltValue="QdHRRwF+J7PqIEuWKkZmfQ==" spinCount="100000" sheet="1" selectLockedCells="1"/>
  <dataConsolidate/>
  <mergeCells count="72">
    <mergeCell ref="A17:F17"/>
    <mergeCell ref="A19:F19"/>
    <mergeCell ref="K38:L38"/>
    <mergeCell ref="M38:N38"/>
    <mergeCell ref="L30:M30"/>
    <mergeCell ref="L18:M18"/>
    <mergeCell ref="L20:M20"/>
    <mergeCell ref="L22:M22"/>
    <mergeCell ref="L24:M24"/>
    <mergeCell ref="L17:M17"/>
    <mergeCell ref="L19:M19"/>
    <mergeCell ref="L21:M21"/>
    <mergeCell ref="E4:H4"/>
    <mergeCell ref="E3:H3"/>
    <mergeCell ref="A7:F7"/>
    <mergeCell ref="L7:M7"/>
    <mergeCell ref="A15:F15"/>
    <mergeCell ref="L8:M8"/>
    <mergeCell ref="L10:M10"/>
    <mergeCell ref="L12:M12"/>
    <mergeCell ref="L14:M14"/>
    <mergeCell ref="L15:M15"/>
    <mergeCell ref="A13:F13"/>
    <mergeCell ref="O4:O5"/>
    <mergeCell ref="L32:M32"/>
    <mergeCell ref="L34:M34"/>
    <mergeCell ref="L36:M36"/>
    <mergeCell ref="L26:M26"/>
    <mergeCell ref="L28:M28"/>
    <mergeCell ref="L6:M6"/>
    <mergeCell ref="L5:M5"/>
    <mergeCell ref="L16:M16"/>
    <mergeCell ref="L11:M11"/>
    <mergeCell ref="L13:M13"/>
    <mergeCell ref="R11:AB11"/>
    <mergeCell ref="R13:AB13"/>
    <mergeCell ref="A37:F37"/>
    <mergeCell ref="R35:AB35"/>
    <mergeCell ref="R37:AB37"/>
    <mergeCell ref="L33:M33"/>
    <mergeCell ref="L35:M35"/>
    <mergeCell ref="L37:M37"/>
    <mergeCell ref="L29:M29"/>
    <mergeCell ref="L31:M31"/>
    <mergeCell ref="A31:F31"/>
    <mergeCell ref="A33:F33"/>
    <mergeCell ref="A35:F35"/>
    <mergeCell ref="A29:F29"/>
    <mergeCell ref="R29:AB29"/>
    <mergeCell ref="R31:AB31"/>
    <mergeCell ref="R33:AB33"/>
    <mergeCell ref="R15:AB15"/>
    <mergeCell ref="R17:AB17"/>
    <mergeCell ref="R19:AB19"/>
    <mergeCell ref="R21:AB21"/>
    <mergeCell ref="R23:AB23"/>
    <mergeCell ref="C1:H2"/>
    <mergeCell ref="A1:B1"/>
    <mergeCell ref="A2:B2"/>
    <mergeCell ref="R25:AB25"/>
    <mergeCell ref="R27:AB27"/>
    <mergeCell ref="L23:M23"/>
    <mergeCell ref="L25:M25"/>
    <mergeCell ref="L27:M27"/>
    <mergeCell ref="A21:F21"/>
    <mergeCell ref="A23:F23"/>
    <mergeCell ref="A25:F25"/>
    <mergeCell ref="A27:F27"/>
    <mergeCell ref="R7:AB7"/>
    <mergeCell ref="A9:F9"/>
    <mergeCell ref="L9:M9"/>
    <mergeCell ref="A11:F11"/>
  </mergeCells>
  <phoneticPr fontId="18" type="noConversion"/>
  <conditionalFormatting sqref="B14:F14 L14:P14 G15:K15 N15:P15 G32:K32 N32">
    <cfRule type="expression" dxfId="56" priority="150">
      <formula>$F14:$F41="yes"</formula>
    </cfRule>
  </conditionalFormatting>
  <conditionalFormatting sqref="B16:F16 L16:P16 G17:K17 N17:P17">
    <cfRule type="expression" dxfId="55" priority="136">
      <formula>$F16:$F42="yes"</formula>
    </cfRule>
  </conditionalFormatting>
  <conditionalFormatting sqref="B18:F18 L18:P18 G19:K19 N19:P19">
    <cfRule type="expression" dxfId="54" priority="123">
      <formula>$F18:$F43="yes"</formula>
    </cfRule>
  </conditionalFormatting>
  <conditionalFormatting sqref="B20:F20 L20:P20 G21:K21 N21:P21">
    <cfRule type="expression" dxfId="53" priority="111">
      <formula>$F20:$F44="yes"</formula>
    </cfRule>
  </conditionalFormatting>
  <conditionalFormatting sqref="B22:F22 L22:P22 G23:K23 N23:P23">
    <cfRule type="expression" dxfId="52" priority="100">
      <formula>$F22:$F45="yes"</formula>
    </cfRule>
  </conditionalFormatting>
  <conditionalFormatting sqref="B24:F24 L24:P24 G25:K25 N25:P25">
    <cfRule type="expression" dxfId="51" priority="90">
      <formula>$F24:$F46="yes"</formula>
    </cfRule>
  </conditionalFormatting>
  <conditionalFormatting sqref="B26:F26 L26:P26 G27:K27 N27:P27">
    <cfRule type="expression" dxfId="50" priority="81">
      <formula>$F26:$F47="yes"</formula>
    </cfRule>
  </conditionalFormatting>
  <conditionalFormatting sqref="B28:F28 L28:P28 G29:K29 N29:P29">
    <cfRule type="expression" dxfId="49" priority="73">
      <formula>$F28:$F48="yes"</formula>
    </cfRule>
  </conditionalFormatting>
  <conditionalFormatting sqref="B30:F30 L30:P30 G31:K31 N31:P31">
    <cfRule type="expression" dxfId="48" priority="66">
      <formula>$F30:$F49="yes"</formula>
    </cfRule>
  </conditionalFormatting>
  <conditionalFormatting sqref="B32:F32 L32:P32 G33:K33 N33:P33">
    <cfRule type="expression" dxfId="47" priority="60">
      <formula>$F32:$F50="yes"</formula>
    </cfRule>
  </conditionalFormatting>
  <conditionalFormatting sqref="B34:F34 L34:P34">
    <cfRule type="expression" dxfId="46" priority="55">
      <formula>$F34:$F51="yes"</formula>
    </cfRule>
  </conditionalFormatting>
  <conditionalFormatting sqref="B36:F36 L36:P36 G37:K37 N37:P37">
    <cfRule type="expression" dxfId="45" priority="201">
      <formula>$F36:$F52="yes"</formula>
    </cfRule>
  </conditionalFormatting>
  <conditionalFormatting sqref="B6:P6 B8:P8 N9:P9 L29">
    <cfRule type="expression" dxfId="44" priority="54">
      <formula>$F6:$F36="yes"</formula>
    </cfRule>
  </conditionalFormatting>
  <conditionalFormatting sqref="B10:P10 G11:K11 N11:P11 G34:K34 N34 G36:K36 N36">
    <cfRule type="expression" dxfId="43" priority="181">
      <formula>$F10:$F39="yes"</formula>
    </cfRule>
  </conditionalFormatting>
  <conditionalFormatting sqref="B12:P12 N13:P13">
    <cfRule type="expression" dxfId="42" priority="165">
      <formula>$F12:$F40="yes"</formula>
    </cfRule>
  </conditionalFormatting>
  <conditionalFormatting sqref="D6 D8 D10 D12 D14 D16 D18 D20 D22 D24 D26 D28 D30 D32 D34 D36">
    <cfRule type="containsText" dxfId="41" priority="50" operator="containsText" text="Rookie">
      <formula>NOT(ISERROR(SEARCH("Rookie",D6)))</formula>
    </cfRule>
    <cfRule type="containsText" dxfId="40" priority="49" operator="containsText" text="Experienced">
      <formula>NOT(ISERROR(SEARCH("Experienced",D6)))</formula>
    </cfRule>
    <cfRule type="containsText" dxfId="39" priority="48" operator="containsText" text="Veteran">
      <formula>NOT(ISERROR(SEARCH("Veteran",D6)))</formula>
    </cfRule>
    <cfRule type="containsText" dxfId="38" priority="47" operator="containsText" text="Emerging Star">
      <formula>NOT(ISERROR(SEARCH("Emerging Star",D6)))</formula>
    </cfRule>
    <cfRule type="containsText" dxfId="37" priority="46" operator="containsText" text="Star Player">
      <formula>NOT(ISERROR(SEARCH("Star Player",D6)))</formula>
    </cfRule>
    <cfRule type="containsText" dxfId="36" priority="45" operator="containsText" text="Super Star">
      <formula>NOT(ISERROR(SEARCH("Super Star",D6)))</formula>
    </cfRule>
    <cfRule type="containsText" dxfId="35" priority="44" operator="containsText" text="Legend">
      <formula>NOT(ISERROR(SEARCH("Legend",D6)))</formula>
    </cfRule>
  </conditionalFormatting>
  <conditionalFormatting sqref="E6:F6 E8:F8 E10:F10 E12:F12 E14:F14 E16:F16 E18:F18 E20:F20 E22:F22 E24:F24 E26:F26 E28:F28 E30:F30 E32:F32 E34:F34 E36:F36">
    <cfRule type="containsText" dxfId="34" priority="53" operator="containsText" text="M">
      <formula>NOT(ISERROR(SEARCH("M",E6)))</formula>
    </cfRule>
    <cfRule type="containsText" dxfId="33" priority="43" operator="containsText" text="Niggle">
      <formula>NOT(ISERROR(SEARCH("Niggle",E6)))</formula>
    </cfRule>
    <cfRule type="containsText" dxfId="32" priority="52" operator="containsText" text="n">
      <formula>NOT(ISERROR(SEARCH("n",E6)))</formula>
    </cfRule>
  </conditionalFormatting>
  <conditionalFormatting sqref="G13:K14">
    <cfRule type="expression" dxfId="31" priority="39">
      <formula>$F13:$F41="yes"</formula>
    </cfRule>
  </conditionalFormatting>
  <conditionalFormatting sqref="G16:K16">
    <cfRule type="expression" dxfId="30" priority="26">
      <formula>$F16:$F44="yes"</formula>
    </cfRule>
  </conditionalFormatting>
  <conditionalFormatting sqref="G18:K18">
    <cfRule type="expression" dxfId="29" priority="25">
      <formula>$F18:$F46="yes"</formula>
    </cfRule>
  </conditionalFormatting>
  <conditionalFormatting sqref="G20:K20">
    <cfRule type="expression" dxfId="28" priority="24">
      <formula>$F20:$F48="yes"</formula>
    </cfRule>
  </conditionalFormatting>
  <conditionalFormatting sqref="G22:K22">
    <cfRule type="expression" dxfId="27" priority="23">
      <formula>$F22:$F50="yes"</formula>
    </cfRule>
  </conditionalFormatting>
  <conditionalFormatting sqref="G24:K24">
    <cfRule type="expression" dxfId="26" priority="22">
      <formula>$F24:$F52="yes"</formula>
    </cfRule>
  </conditionalFormatting>
  <conditionalFormatting sqref="G26:K26">
    <cfRule type="expression" dxfId="25" priority="21">
      <formula>$F26:$F54="yes"</formula>
    </cfRule>
  </conditionalFormatting>
  <conditionalFormatting sqref="G28:K28">
    <cfRule type="expression" dxfId="24" priority="20">
      <formula>$F28:$F56="yes"</formula>
    </cfRule>
  </conditionalFormatting>
  <conditionalFormatting sqref="G30:K30">
    <cfRule type="expression" dxfId="23" priority="19">
      <formula>$F30:$F58="yes"</formula>
    </cfRule>
  </conditionalFormatting>
  <conditionalFormatting sqref="G35:K35 N35:P35">
    <cfRule type="expression" dxfId="22" priority="41">
      <formula>$F35:$F52="yes"</formula>
    </cfRule>
  </conditionalFormatting>
  <conditionalFormatting sqref="G7:L7 N7:P7">
    <cfRule type="expression" dxfId="21" priority="202">
      <formula>$F7:$F38="yes"</formula>
    </cfRule>
  </conditionalFormatting>
  <conditionalFormatting sqref="L9">
    <cfRule type="expression" dxfId="20" priority="15">
      <formula>$F9:$F40="yes"</formula>
    </cfRule>
  </conditionalFormatting>
  <conditionalFormatting sqref="L11">
    <cfRule type="expression" dxfId="19" priority="14">
      <formula>$F11:$F42="yes"</formula>
    </cfRule>
  </conditionalFormatting>
  <conditionalFormatting sqref="L13">
    <cfRule type="expression" dxfId="18" priority="13">
      <formula>$F13:$F44="yes"</formula>
    </cfRule>
  </conditionalFormatting>
  <conditionalFormatting sqref="L15">
    <cfRule type="expression" dxfId="17" priority="12">
      <formula>$F15:$F46="yes"</formula>
    </cfRule>
  </conditionalFormatting>
  <conditionalFormatting sqref="L17">
    <cfRule type="expression" dxfId="16" priority="11">
      <formula>$F17:$F48="yes"</formula>
    </cfRule>
  </conditionalFormatting>
  <conditionalFormatting sqref="L19">
    <cfRule type="expression" dxfId="15" priority="10">
      <formula>$F19:$F50="yes"</formula>
    </cfRule>
  </conditionalFormatting>
  <conditionalFormatting sqref="L21">
    <cfRule type="expression" dxfId="14" priority="9">
      <formula>$F21:$F52="yes"</formula>
    </cfRule>
  </conditionalFormatting>
  <conditionalFormatting sqref="L23">
    <cfRule type="expression" dxfId="13" priority="8">
      <formula>$F23:$F54="yes"</formula>
    </cfRule>
  </conditionalFormatting>
  <conditionalFormatting sqref="L25">
    <cfRule type="expression" dxfId="12" priority="7">
      <formula>$F25:$F56="yes"</formula>
    </cfRule>
  </conditionalFormatting>
  <conditionalFormatting sqref="L27">
    <cfRule type="expression" dxfId="11" priority="6">
      <formula>$F27:$F58="yes"</formula>
    </cfRule>
  </conditionalFormatting>
  <conditionalFormatting sqref="L31 L33 L35">
    <cfRule type="expression" dxfId="10" priority="208">
      <formula>$F31:$F63="yes"</formula>
    </cfRule>
  </conditionalFormatting>
  <conditionalFormatting sqref="L37">
    <cfRule type="expression" dxfId="9" priority="210">
      <formula>$F37:$F70="yes"</formula>
    </cfRule>
  </conditionalFormatting>
  <conditionalFormatting sqref="N14">
    <cfRule type="expression" dxfId="8" priority="38">
      <formula>$F14:$F42="yes"</formula>
    </cfRule>
  </conditionalFormatting>
  <conditionalFormatting sqref="N16">
    <cfRule type="expression" dxfId="7" priority="37">
      <formula>$F16:$F44="yes"</formula>
    </cfRule>
  </conditionalFormatting>
  <conditionalFormatting sqref="N18">
    <cfRule type="expression" dxfId="6" priority="36">
      <formula>$F18:$F46="yes"</formula>
    </cfRule>
  </conditionalFormatting>
  <conditionalFormatting sqref="N20">
    <cfRule type="expression" dxfId="5" priority="35">
      <formula>$F20:$F48="yes"</formula>
    </cfRule>
  </conditionalFormatting>
  <conditionalFormatting sqref="N22">
    <cfRule type="expression" dxfId="4" priority="34">
      <formula>$F22:$F50="yes"</formula>
    </cfRule>
  </conditionalFormatting>
  <conditionalFormatting sqref="N24">
    <cfRule type="expression" dxfId="3" priority="33">
      <formula>$F24:$F52="yes"</formula>
    </cfRule>
  </conditionalFormatting>
  <conditionalFormatting sqref="N26">
    <cfRule type="expression" dxfId="2" priority="32">
      <formula>$F26:$F54="yes"</formula>
    </cfRule>
  </conditionalFormatting>
  <conditionalFormatting sqref="N28">
    <cfRule type="expression" dxfId="1" priority="31">
      <formula>$F28:$F56="yes"</formula>
    </cfRule>
  </conditionalFormatting>
  <conditionalFormatting sqref="N30">
    <cfRule type="expression" dxfId="0" priority="30">
      <formula>$F30:$F58="yes"</formula>
    </cfRule>
  </conditionalFormatting>
  <conditionalFormatting sqref="N6:P37">
    <cfRule type="expression" priority="51">
      <formula>IF(E6="m",(0)," ")</formula>
    </cfRule>
  </conditionalFormatting>
  <dataValidations count="13">
    <dataValidation type="list" allowBlank="1" showInputMessage="1" showErrorMessage="1" errorTitle="Wrong type" sqref="C8 C10 C12 C14 C16 C18 C20 C22 C24 C26 C28 C30 C32 C34 C36" xr:uid="{00000000-0002-0000-0000-000000000000}">
      <formula1>INDIRECT($E$4)</formula1>
    </dataValidation>
    <dataValidation type="list" allowBlank="1" showInputMessage="1" showErrorMessage="1" errorTitle="Wrong type" sqref="D6 D8 D34 D32 D30 D28 D26 D24 D22 D20 D18 D16 D14 D12 D10 D36" xr:uid="{00000000-0002-0000-0000-000001000000}">
      <formula1>$B$59:$B$65</formula1>
    </dataValidation>
    <dataValidation type="list" allowBlank="1" showInputMessage="1" showErrorMessage="1" sqref="F6 F8 F34 F32 F30 F28 F26 F24 F22 F20 F18 F16 F14 F12 F10 F36" xr:uid="{00000000-0002-0000-0000-000002000000}">
      <formula1>$D$59</formula1>
    </dataValidation>
    <dataValidation type="list" allowBlank="1" showInputMessage="1" showErrorMessage="1" sqref="E6 E8 E34 E32 E30 E28 E26 E24 E22 E20 E18 E16 E14 E12 E10 E36" xr:uid="{00000000-0002-0000-0000-000003000000}">
      <formula1>$C$59:$C$75</formula1>
    </dataValidation>
    <dataValidation type="list" allowBlank="1" showInputMessage="1" showErrorMessage="1" sqref="I2" xr:uid="{00000000-0002-0000-0000-000004000000}">
      <formula1>$A$58:$A$66</formula1>
    </dataValidation>
    <dataValidation type="list" allowBlank="1" showInputMessage="1" showErrorMessage="1" sqref="J2" xr:uid="{00000000-0002-0000-0000-000005000000}">
      <formula1>$A$58:$A$70</formula1>
    </dataValidation>
    <dataValidation type="list" allowBlank="1" showInputMessage="1" showErrorMessage="1" sqref="K2" xr:uid="{00000000-0002-0000-0000-000006000000}">
      <formula1>$A$58:$A$64</formula1>
    </dataValidation>
    <dataValidation type="list" allowBlank="1" showInputMessage="1" showErrorMessage="1" sqref="L2" xr:uid="{00000000-0002-0000-0000-000007000000}">
      <formula1>$A$58:$A$59</formula1>
    </dataValidation>
    <dataValidation type="list" allowBlank="1" showInputMessage="1" showErrorMessage="1" sqref="M2" xr:uid="{00000000-0002-0000-0000-000008000000}">
      <formula1>$A$59:$A$65</formula1>
    </dataValidation>
    <dataValidation type="list" allowBlank="1" showInputMessage="1" showErrorMessage="1" errorTitle="Wrong type" sqref="C6" xr:uid="{00000000-0002-0000-0000-00000A000000}">
      <formula1>INDIRECT(E4)</formula1>
    </dataValidation>
    <dataValidation type="list" allowBlank="1" showInputMessage="1" showErrorMessage="1" sqref="A4" xr:uid="{00000000-0002-0000-0000-00000B000000}">
      <formula1>B76:B82</formula1>
    </dataValidation>
    <dataValidation type="list" allowBlank="1" showInputMessage="1" showErrorMessage="1" sqref="A2:B2" xr:uid="{AEAA5F45-93E0-4228-82A0-2AFE06BA0532}">
      <formula1>$C$77:$C$86</formula1>
    </dataValidation>
    <dataValidation type="list" allowBlank="1" showInputMessage="1" showErrorMessage="1" sqref="E4:H4" xr:uid="{00000000-0002-0000-0000-000009000000}">
      <formula1>$E$59:$E$88</formula1>
    </dataValidation>
  </dataValidations>
  <pageMargins left="0.25" right="0.25" top="0.75" bottom="0.75" header="0.3" footer="0.3"/>
  <pageSetup paperSize="9" scale="71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2E23-5AC4-47DA-909B-1E4B6F875BF5}">
  <dimension ref="A1:K27"/>
  <sheetViews>
    <sheetView workbookViewId="0">
      <selection activeCell="F13" sqref="F13"/>
    </sheetView>
  </sheetViews>
  <sheetFormatPr defaultRowHeight="14.4" x14ac:dyDescent="0.3"/>
  <cols>
    <col min="1" max="1" width="8.88671875" style="73"/>
    <col min="2" max="3" width="24.6640625" customWidth="1"/>
    <col min="4" max="4" width="8.88671875" style="73"/>
    <col min="5" max="6" width="8.88671875" style="72"/>
    <col min="7" max="7" width="35.6640625" style="77" customWidth="1"/>
    <col min="8" max="8" width="11.6640625" style="72" customWidth="1"/>
    <col min="9" max="9" width="35.6640625" style="72" customWidth="1"/>
    <col min="10" max="10" width="5.33203125" style="72" customWidth="1"/>
    <col min="11" max="11" width="44.21875" style="72" customWidth="1"/>
  </cols>
  <sheetData>
    <row r="1" spans="1:11" x14ac:dyDescent="0.3">
      <c r="A1" s="73" t="s">
        <v>197</v>
      </c>
      <c r="B1" s="74" t="s">
        <v>188</v>
      </c>
      <c r="C1" s="39" t="s">
        <v>208</v>
      </c>
      <c r="D1" s="73" t="s">
        <v>189</v>
      </c>
      <c r="E1" s="76" t="s">
        <v>190</v>
      </c>
      <c r="F1" s="76" t="s">
        <v>191</v>
      </c>
      <c r="G1" s="75" t="s">
        <v>192</v>
      </c>
      <c r="H1" s="73" t="s">
        <v>193</v>
      </c>
      <c r="I1" s="78" t="s">
        <v>194</v>
      </c>
      <c r="J1" s="76" t="s">
        <v>195</v>
      </c>
      <c r="K1" s="78" t="s">
        <v>196</v>
      </c>
    </row>
    <row r="2" spans="1:11" x14ac:dyDescent="0.3">
      <c r="A2" s="73">
        <v>1</v>
      </c>
      <c r="B2" s="82"/>
      <c r="C2" s="82"/>
      <c r="D2" s="76"/>
      <c r="E2" s="76"/>
      <c r="F2" s="76"/>
      <c r="G2" s="82"/>
      <c r="H2" s="83"/>
      <c r="I2" s="84"/>
      <c r="J2" s="76"/>
      <c r="K2" s="84"/>
    </row>
    <row r="3" spans="1:11" x14ac:dyDescent="0.3">
      <c r="A3" s="73">
        <v>2</v>
      </c>
      <c r="B3" s="82"/>
      <c r="C3" s="82"/>
      <c r="D3" s="76"/>
      <c r="E3" s="76"/>
      <c r="F3" s="76"/>
      <c r="G3" s="82"/>
      <c r="H3" s="83"/>
      <c r="I3" s="84"/>
      <c r="J3" s="76"/>
      <c r="K3" s="84"/>
    </row>
    <row r="4" spans="1:11" x14ac:dyDescent="0.3">
      <c r="A4" s="73">
        <v>3</v>
      </c>
      <c r="B4" s="82"/>
      <c r="C4" s="82"/>
      <c r="D4" s="76"/>
      <c r="E4" s="76"/>
      <c r="F4" s="76"/>
      <c r="G4" s="82"/>
      <c r="H4" s="83"/>
      <c r="I4" s="84"/>
      <c r="J4" s="76"/>
      <c r="K4" s="84"/>
    </row>
    <row r="5" spans="1:11" x14ac:dyDescent="0.3">
      <c r="A5" s="73">
        <v>4</v>
      </c>
      <c r="B5" s="82"/>
      <c r="C5" s="82"/>
      <c r="D5" s="76"/>
      <c r="E5" s="76"/>
      <c r="F5" s="76"/>
      <c r="G5" s="82"/>
      <c r="H5" s="83"/>
      <c r="I5" s="84"/>
      <c r="J5" s="76"/>
      <c r="K5" s="84"/>
    </row>
    <row r="6" spans="1:11" x14ac:dyDescent="0.3">
      <c r="A6" s="73">
        <v>5</v>
      </c>
      <c r="B6" s="82"/>
      <c r="C6" s="82"/>
      <c r="D6" s="76"/>
      <c r="E6" s="76"/>
      <c r="F6" s="76"/>
      <c r="G6" s="82"/>
      <c r="H6" s="83"/>
      <c r="I6" s="84"/>
      <c r="J6" s="76"/>
      <c r="K6" s="84"/>
    </row>
    <row r="7" spans="1:11" x14ac:dyDescent="0.3">
      <c r="A7" s="73">
        <v>6</v>
      </c>
      <c r="B7" s="82"/>
      <c r="C7" s="82"/>
      <c r="D7" s="76"/>
      <c r="E7" s="76"/>
      <c r="F7" s="76"/>
      <c r="G7" s="82"/>
      <c r="H7" s="83"/>
      <c r="I7" s="84"/>
      <c r="J7" s="76"/>
      <c r="K7" s="84"/>
    </row>
    <row r="8" spans="1:11" x14ac:dyDescent="0.3">
      <c r="A8" s="73">
        <v>7</v>
      </c>
      <c r="B8" s="82"/>
      <c r="C8" s="82"/>
      <c r="D8" s="76"/>
      <c r="E8" s="76"/>
      <c r="F8" s="76"/>
      <c r="G8" s="82"/>
      <c r="H8" s="83"/>
      <c r="I8" s="84"/>
      <c r="J8" s="76"/>
      <c r="K8" s="84"/>
    </row>
    <row r="9" spans="1:11" x14ac:dyDescent="0.3">
      <c r="A9" s="73">
        <v>8</v>
      </c>
      <c r="B9" s="82"/>
      <c r="C9" s="82"/>
      <c r="D9" s="76"/>
      <c r="E9" s="76"/>
      <c r="F9" s="76"/>
      <c r="G9" s="82"/>
      <c r="H9" s="83"/>
      <c r="I9" s="84"/>
      <c r="J9" s="76"/>
      <c r="K9" s="84"/>
    </row>
    <row r="10" spans="1:11" x14ac:dyDescent="0.3">
      <c r="A10" s="73">
        <v>9</v>
      </c>
      <c r="B10" s="82"/>
      <c r="C10" s="82"/>
      <c r="D10" s="76"/>
      <c r="E10" s="76"/>
      <c r="F10" s="76"/>
      <c r="G10" s="82"/>
      <c r="H10" s="83"/>
      <c r="I10" s="84"/>
      <c r="J10" s="76"/>
      <c r="K10" s="84"/>
    </row>
    <row r="11" spans="1:11" x14ac:dyDescent="0.3">
      <c r="A11" s="73">
        <v>10</v>
      </c>
      <c r="B11" s="82"/>
      <c r="C11" s="82"/>
      <c r="D11" s="76"/>
      <c r="E11" s="76"/>
      <c r="F11" s="76"/>
      <c r="G11" s="82"/>
      <c r="H11" s="83"/>
      <c r="I11" s="84"/>
      <c r="J11" s="76"/>
      <c r="K11" s="84"/>
    </row>
    <row r="12" spans="1:11" x14ac:dyDescent="0.3">
      <c r="A12" s="73">
        <v>11</v>
      </c>
      <c r="B12" s="82"/>
      <c r="C12" s="82"/>
      <c r="D12" s="76"/>
      <c r="E12" s="76"/>
      <c r="F12" s="76"/>
      <c r="G12" s="82"/>
      <c r="H12" s="83"/>
      <c r="I12" s="84"/>
      <c r="J12" s="76"/>
      <c r="K12" s="84"/>
    </row>
    <row r="13" spans="1:11" x14ac:dyDescent="0.3">
      <c r="A13" s="73">
        <v>12</v>
      </c>
      <c r="B13" s="82"/>
      <c r="C13" s="82"/>
      <c r="D13" s="76"/>
      <c r="E13" s="76"/>
      <c r="F13" s="76"/>
      <c r="G13" s="82"/>
      <c r="H13" s="83"/>
      <c r="I13" s="84"/>
      <c r="J13" s="76"/>
      <c r="K13" s="84"/>
    </row>
    <row r="14" spans="1:11" x14ac:dyDescent="0.3">
      <c r="A14" s="73">
        <v>13</v>
      </c>
      <c r="B14" s="82"/>
      <c r="C14" s="82"/>
      <c r="D14" s="76"/>
      <c r="E14" s="76"/>
      <c r="F14" s="76"/>
      <c r="G14" s="82"/>
      <c r="H14" s="83"/>
      <c r="I14" s="84"/>
      <c r="J14" s="76"/>
      <c r="K14" s="84"/>
    </row>
    <row r="15" spans="1:11" x14ac:dyDescent="0.3">
      <c r="A15" s="73">
        <v>14</v>
      </c>
      <c r="B15" s="82"/>
      <c r="C15" s="82"/>
      <c r="D15" s="76"/>
      <c r="E15" s="76"/>
      <c r="F15" s="76"/>
      <c r="G15" s="82"/>
      <c r="H15" s="83"/>
      <c r="I15" s="84"/>
      <c r="J15" s="76"/>
      <c r="K15" s="84"/>
    </row>
    <row r="16" spans="1:11" x14ac:dyDescent="0.3">
      <c r="A16" s="73">
        <v>15</v>
      </c>
      <c r="B16" s="82"/>
      <c r="C16" s="82"/>
      <c r="D16" s="76"/>
      <c r="E16" s="76"/>
      <c r="F16" s="76"/>
      <c r="G16" s="82"/>
      <c r="H16" s="83"/>
      <c r="I16" s="84"/>
      <c r="J16" s="76"/>
      <c r="K16" s="84"/>
    </row>
    <row r="17" spans="3:3" x14ac:dyDescent="0.3">
      <c r="C17" s="85"/>
    </row>
    <row r="18" spans="3:3" x14ac:dyDescent="0.3">
      <c r="C18" s="85"/>
    </row>
    <row r="19" spans="3:3" x14ac:dyDescent="0.3">
      <c r="C19" s="85"/>
    </row>
    <row r="20" spans="3:3" x14ac:dyDescent="0.3">
      <c r="C20" s="85"/>
    </row>
    <row r="21" spans="3:3" x14ac:dyDescent="0.3">
      <c r="C21" s="85"/>
    </row>
    <row r="22" spans="3:3" x14ac:dyDescent="0.3">
      <c r="C22" s="85"/>
    </row>
    <row r="23" spans="3:3" x14ac:dyDescent="0.3">
      <c r="C23" s="85"/>
    </row>
    <row r="24" spans="3:3" x14ac:dyDescent="0.3">
      <c r="C24" s="85"/>
    </row>
    <row r="25" spans="3:3" x14ac:dyDescent="0.3">
      <c r="C25" s="85"/>
    </row>
    <row r="26" spans="3:3" x14ac:dyDescent="0.3">
      <c r="C26" s="85"/>
    </row>
    <row r="27" spans="3:3" x14ac:dyDescent="0.3">
      <c r="C27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32</vt:i4>
      </vt:variant>
    </vt:vector>
  </HeadingPairs>
  <TitlesOfParts>
    <vt:vector size="34" baseType="lpstr">
      <vt:lpstr>Team 1</vt:lpstr>
      <vt:lpstr>Results</vt:lpstr>
      <vt:lpstr>Amazon</vt:lpstr>
      <vt:lpstr>Black_Orc</vt:lpstr>
      <vt:lpstr>Brettonian</vt:lpstr>
      <vt:lpstr>Chaos_Chosen</vt:lpstr>
      <vt:lpstr>Chaos_Dwarf</vt:lpstr>
      <vt:lpstr>Chaos_Renegade</vt:lpstr>
      <vt:lpstr>Dark_Elves</vt:lpstr>
      <vt:lpstr>Dwarves</vt:lpstr>
      <vt:lpstr>Elven_Union</vt:lpstr>
      <vt:lpstr>Favoured_of</vt:lpstr>
      <vt:lpstr>Gnomes</vt:lpstr>
      <vt:lpstr>Goblins</vt:lpstr>
      <vt:lpstr>Halflings</vt:lpstr>
      <vt:lpstr>High_Elves</vt:lpstr>
      <vt:lpstr>Humans</vt:lpstr>
      <vt:lpstr>Imperial_Nobles</vt:lpstr>
      <vt:lpstr>Khorne</vt:lpstr>
      <vt:lpstr>Lizardmen</vt:lpstr>
      <vt:lpstr>Necromantic_Horror</vt:lpstr>
      <vt:lpstr>Norse</vt:lpstr>
      <vt:lpstr>Nurgle</vt:lpstr>
      <vt:lpstr>Ogres</vt:lpstr>
      <vt:lpstr>Old_World_Alliance</vt:lpstr>
      <vt:lpstr>Orcs</vt:lpstr>
      <vt:lpstr>'Team 1'!Print_Area</vt:lpstr>
      <vt:lpstr>Shambling_Undead</vt:lpstr>
      <vt:lpstr>Skaven</vt:lpstr>
      <vt:lpstr>Snotlings</vt:lpstr>
      <vt:lpstr>Tomb_Kings</vt:lpstr>
      <vt:lpstr>Underworld_Denizens</vt:lpstr>
      <vt:lpstr>Vampires</vt:lpstr>
      <vt:lpstr>Wood_Elves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Hicks</dc:creator>
  <cp:lastModifiedBy>Dave Hicks</cp:lastModifiedBy>
  <cp:lastPrinted>2023-09-26T12:50:49Z</cp:lastPrinted>
  <dcterms:created xsi:type="dcterms:W3CDTF">2017-11-19T00:58:53Z</dcterms:created>
  <dcterms:modified xsi:type="dcterms:W3CDTF">2026-01-05T14:01:18Z</dcterms:modified>
</cp:coreProperties>
</file>