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ave Hicks\Documents\Documents\Blood Bowl League\Team Rosters\7's\"/>
    </mc:Choice>
  </mc:AlternateContent>
  <xr:revisionPtr revIDLastSave="0" documentId="13_ncr:1_{EB99C4C3-BD65-4D8D-A31B-2884BAC99A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am" sheetId="1" r:id="rId1"/>
    <sheet name="Results" sheetId="2" r:id="rId2"/>
  </sheets>
  <definedNames>
    <definedName name="Amazon">Team!$H$49:$H$52</definedName>
    <definedName name="Black_Orc">Team!$H$54:$H$56</definedName>
    <definedName name="Chaos_Chosen">Team!$H$58:$H$62</definedName>
    <definedName name="Chaos_Dwarf">Team!$H$64:$H$69</definedName>
    <definedName name="Chaos_Renegade">Team!$H$71:$H$80</definedName>
    <definedName name="Dark_Elves">Team!$H$82:$H$86</definedName>
    <definedName name="Dwarves">Team!$H$88:$H$92</definedName>
    <definedName name="Elven_Union">Team!$H$94:$H$97</definedName>
    <definedName name="Favoured_of">Team!$B$67:$B$71</definedName>
    <definedName name="Gnomes">Team!$H$99:$H$103</definedName>
    <definedName name="Goblins">Team!$H$105:$H$112</definedName>
    <definedName name="Halflings">Team!$H$114:$H$117</definedName>
    <definedName name="High_Elves">Team!$H$119:$H$122</definedName>
    <definedName name="Humans">Team!$H$124:$H$129</definedName>
    <definedName name="Imperial_Nobles">Team!$H$131:$H$135</definedName>
    <definedName name="Lizardmen">Team!$H$142:$H$145</definedName>
    <definedName name="Necromantic_Horror">Team!$H$147:$H$151</definedName>
    <definedName name="Norse">Team!$H$153:$H$158</definedName>
    <definedName name="Nurgle">Team!$H$160:$H$163</definedName>
    <definedName name="Ogres">Team!$H$165:$H$167</definedName>
    <definedName name="Old_World_Alliance">Team!$H$169:$H$179</definedName>
    <definedName name="Orcs">Team!$H$181:$H$186</definedName>
    <definedName name="Shambling_Undead">Team!$H$188:$H$192</definedName>
    <definedName name="Skaven">Team!$H$194:$H$198</definedName>
    <definedName name="Snotlings">Team!$H$200:$H$205</definedName>
    <definedName name="Tomb_Kings">Team!$H$207:$H$210</definedName>
    <definedName name="Underworld_Denizens">Team!$H$212:$H$219</definedName>
    <definedName name="Vampires">Team!$H$221:$H$225</definedName>
    <definedName name="Wood_Elves">Team!$H$227:$H$231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N6" i="1"/>
  <c r="L6" i="1"/>
  <c r="K6" i="1"/>
  <c r="J6" i="1"/>
  <c r="I6" i="1"/>
  <c r="H6" i="1"/>
  <c r="G6" i="1"/>
  <c r="K26" i="1"/>
  <c r="J26" i="1"/>
  <c r="I26" i="1"/>
  <c r="H26" i="1"/>
  <c r="G26" i="1"/>
  <c r="K24" i="1"/>
  <c r="J24" i="1"/>
  <c r="I24" i="1"/>
  <c r="H24" i="1"/>
  <c r="G24" i="1"/>
  <c r="K22" i="1"/>
  <c r="J22" i="1"/>
  <c r="I22" i="1"/>
  <c r="H22" i="1"/>
  <c r="G22" i="1"/>
  <c r="K20" i="1"/>
  <c r="J20" i="1"/>
  <c r="I20" i="1"/>
  <c r="H20" i="1"/>
  <c r="G20" i="1"/>
  <c r="K18" i="1"/>
  <c r="J18" i="1"/>
  <c r="I18" i="1"/>
  <c r="H18" i="1"/>
  <c r="G18" i="1"/>
  <c r="K16" i="1"/>
  <c r="J16" i="1"/>
  <c r="I16" i="1"/>
  <c r="H16" i="1"/>
  <c r="G16" i="1"/>
  <c r="N26" i="1"/>
  <c r="N24" i="1"/>
  <c r="N22" i="1"/>
  <c r="N20" i="1"/>
  <c r="N18" i="1"/>
  <c r="N16" i="1"/>
  <c r="N14" i="1"/>
  <c r="K14" i="1"/>
  <c r="J14" i="1"/>
  <c r="I14" i="1"/>
  <c r="H14" i="1"/>
  <c r="G14" i="1"/>
  <c r="H12" i="1"/>
  <c r="I12" i="1"/>
  <c r="J12" i="1"/>
  <c r="K12" i="1"/>
  <c r="N12" i="1"/>
  <c r="G12" i="1"/>
  <c r="N10" i="1"/>
  <c r="G10" i="1"/>
  <c r="K10" i="1"/>
  <c r="J10" i="1"/>
  <c r="I10" i="1"/>
  <c r="H10" i="1"/>
  <c r="G8" i="1"/>
  <c r="L20" i="1"/>
  <c r="L10" i="1"/>
  <c r="N8" i="1"/>
  <c r="K8" i="1"/>
  <c r="J8" i="1"/>
  <c r="I8" i="1"/>
  <c r="H8" i="1"/>
  <c r="L12" i="1"/>
  <c r="L8" i="1" l="1"/>
  <c r="L14" i="1"/>
  <c r="L16" i="1"/>
  <c r="L18" i="1"/>
  <c r="L22" i="1"/>
  <c r="L24" i="1"/>
  <c r="L26" i="1"/>
  <c r="I4" i="1" l="1"/>
  <c r="P8" i="1" l="1"/>
  <c r="P10" i="1"/>
  <c r="P12" i="1"/>
  <c r="P14" i="1"/>
  <c r="P16" i="1"/>
  <c r="P18" i="1"/>
  <c r="P20" i="1"/>
  <c r="P22" i="1"/>
  <c r="P24" i="1"/>
  <c r="P26" i="1"/>
  <c r="P6" i="1"/>
  <c r="O6" i="1"/>
  <c r="M4" i="1" l="1"/>
  <c r="M28" i="1" s="1"/>
  <c r="O8" i="1"/>
  <c r="O14" i="1"/>
  <c r="O12" i="1"/>
  <c r="O16" i="1"/>
  <c r="O18" i="1"/>
  <c r="O20" i="1"/>
  <c r="O22" i="1"/>
  <c r="O24" i="1"/>
  <c r="O26" i="1"/>
  <c r="O10" i="1"/>
  <c r="D4" i="1" l="1"/>
  <c r="S28" i="1"/>
  <c r="T28" i="1"/>
  <c r="W28" i="1" l="1"/>
  <c r="V28" i="1"/>
  <c r="U28" i="1"/>
  <c r="R28" i="1"/>
</calcChain>
</file>

<file path=xl/sharedStrings.xml><?xml version="1.0" encoding="utf-8"?>
<sst xmlns="http://schemas.openxmlformats.org/spreadsheetml/2006/main" count="910" uniqueCount="390">
  <si>
    <t>Re-rolls</t>
  </si>
  <si>
    <t>Treasury</t>
  </si>
  <si>
    <t>Race</t>
  </si>
  <si>
    <t>Cost</t>
  </si>
  <si>
    <t>Total</t>
  </si>
  <si>
    <t>#</t>
  </si>
  <si>
    <t>Name</t>
  </si>
  <si>
    <t>Position</t>
  </si>
  <si>
    <t>Injury</t>
  </si>
  <si>
    <t>MA</t>
  </si>
  <si>
    <t>ST</t>
  </si>
  <si>
    <t>AG</t>
  </si>
  <si>
    <t>AV</t>
  </si>
  <si>
    <t>Skills</t>
  </si>
  <si>
    <t>T/D</t>
  </si>
  <si>
    <t>Int</t>
  </si>
  <si>
    <t>Cas</t>
  </si>
  <si>
    <t>Pass</t>
  </si>
  <si>
    <t>Level</t>
  </si>
  <si>
    <t>Team Value</t>
  </si>
  <si>
    <t>Amazon</t>
  </si>
  <si>
    <t>Goblin</t>
  </si>
  <si>
    <t>Lizardmen</t>
  </si>
  <si>
    <t>Norse</t>
  </si>
  <si>
    <t>Nurgle</t>
  </si>
  <si>
    <t>Skaven</t>
  </si>
  <si>
    <t>Rookie</t>
  </si>
  <si>
    <t>Experienced</t>
  </si>
  <si>
    <t>Veteran</t>
  </si>
  <si>
    <t>Emerging Star</t>
  </si>
  <si>
    <t>Super Star</t>
  </si>
  <si>
    <t>Legend</t>
  </si>
  <si>
    <t>TTM</t>
  </si>
  <si>
    <t>PA</t>
  </si>
  <si>
    <t>Star Player</t>
  </si>
  <si>
    <t>Def</t>
  </si>
  <si>
    <t>MNG</t>
  </si>
  <si>
    <t>Niggle</t>
  </si>
  <si>
    <t>Niggle X 2</t>
  </si>
  <si>
    <t>Niggle X 3</t>
  </si>
  <si>
    <t>Stat bust</t>
  </si>
  <si>
    <t>Stat bust X 2</t>
  </si>
  <si>
    <t>Dedicated Fans</t>
  </si>
  <si>
    <t>MNG &amp; Niggle</t>
  </si>
  <si>
    <t>MNG &amp; Niggle X 2</t>
  </si>
  <si>
    <t>MNG &amp; Niggle X 3</t>
  </si>
  <si>
    <t>MNG &amp; Stat bust</t>
  </si>
  <si>
    <t>MNG &amp; Stat bust X 2</t>
  </si>
  <si>
    <t>Temp Ret</t>
  </si>
  <si>
    <t>yes</t>
  </si>
  <si>
    <t>Retired/Injured Player Value</t>
  </si>
  <si>
    <t>Current TV</t>
  </si>
  <si>
    <t>Stat Bust &amp; Niggle</t>
  </si>
  <si>
    <t>Stat Bust x 2 &amp; Niggle</t>
  </si>
  <si>
    <t>Stat Bust x 2 &amp; Niggle x 2</t>
  </si>
  <si>
    <t>Stat Bust &amp; Niggle X 2</t>
  </si>
  <si>
    <t>Stat Bust &amp; Niggle X 3</t>
  </si>
  <si>
    <t>Stat Bust X 2 &amp; Niggle X 3</t>
  </si>
  <si>
    <t>Value</t>
  </si>
  <si>
    <t>Cheerleaders</t>
  </si>
  <si>
    <t>Asst Coaches</t>
  </si>
  <si>
    <t>Apoth</t>
  </si>
  <si>
    <t>3+</t>
  </si>
  <si>
    <t>4+</t>
  </si>
  <si>
    <t>5+</t>
  </si>
  <si>
    <t>8+</t>
  </si>
  <si>
    <t>Dodge</t>
  </si>
  <si>
    <t>Catch, Dodge</t>
  </si>
  <si>
    <t>Chaos_Chosen</t>
  </si>
  <si>
    <t>Black_Orc</t>
  </si>
  <si>
    <t>Goblin Bruiser Lineman</t>
  </si>
  <si>
    <t>Dodge, Right Stuff, Stunty, Thick Skull</t>
  </si>
  <si>
    <t>Black Orc</t>
  </si>
  <si>
    <t>6+</t>
  </si>
  <si>
    <t>7+</t>
  </si>
  <si>
    <t>10+</t>
  </si>
  <si>
    <t>Brawler, Grab</t>
  </si>
  <si>
    <t>Trained Troll</t>
  </si>
  <si>
    <t>Always Hungry, Loner (3+), Might Blow (+1), Projectile Vomit, Really Stupid, Regeneration, Throw Team-mate</t>
  </si>
  <si>
    <t>Beastman Runner Lineman</t>
  </si>
  <si>
    <t>9+</t>
  </si>
  <si>
    <t>Horns</t>
  </si>
  <si>
    <t>Chosen Blocker</t>
  </si>
  <si>
    <t>Chaos Troll</t>
  </si>
  <si>
    <t>Always Hungry, Loner (4+), Might Blow (+1), Projectile Vomit, Really Stupid, Regeneration, Throw Team-mate</t>
  </si>
  <si>
    <t>Chaos Ogre</t>
  </si>
  <si>
    <t>Bone Head, Loner (4+), Mighty Blow (+1), Thick Skull, Throw Team-mate</t>
  </si>
  <si>
    <t>Minotaur</t>
  </si>
  <si>
    <t>-</t>
  </si>
  <si>
    <t>Loner (4+), Frenzy, Horns, Mighty Blow (+1), Thick Skull, Unchannelled Fury</t>
  </si>
  <si>
    <t>none</t>
  </si>
  <si>
    <t>Hobgoblin Lineman</t>
  </si>
  <si>
    <t>None</t>
  </si>
  <si>
    <t>Chaos Dwarf Blocker</t>
  </si>
  <si>
    <t>Block, Tackle, Thick Skull</t>
  </si>
  <si>
    <t>Bull Centaur Blitzer</t>
  </si>
  <si>
    <t>Sprint, Sure Feet, Thick Skull</t>
  </si>
  <si>
    <t>Chaos_Dwarf</t>
  </si>
  <si>
    <t>Renegade Human Lineman</t>
  </si>
  <si>
    <t>Renegade Human Thrower</t>
  </si>
  <si>
    <t>Animosity (all Team-mates), Pass, Safe Pair of Hands</t>
  </si>
  <si>
    <t>Renegade Goblin</t>
  </si>
  <si>
    <t>Animosity (all Team-mates), Dodge, Right Stuff, Stunty</t>
  </si>
  <si>
    <t>Renegade Orc</t>
  </si>
  <si>
    <t>Renegade Skaven</t>
  </si>
  <si>
    <t>Animosty (all Team-mates)</t>
  </si>
  <si>
    <t>Animosity (all Team-mates)</t>
  </si>
  <si>
    <t>Renegade Dark Elf</t>
  </si>
  <si>
    <t>2+</t>
  </si>
  <si>
    <t>Renegade Troll</t>
  </si>
  <si>
    <t>Renegade Ogre</t>
  </si>
  <si>
    <t>Renegade Minotaur</t>
  </si>
  <si>
    <t>Renegade Rat Ogre</t>
  </si>
  <si>
    <t>Animal Savagery, Frenzy, Loner (4+), Mighty Blow (+1), Prehensile Tail</t>
  </si>
  <si>
    <t>Chaos_Renegade</t>
  </si>
  <si>
    <t>Dark Elf Lineman</t>
  </si>
  <si>
    <t>Dump-off</t>
  </si>
  <si>
    <t>Block</t>
  </si>
  <si>
    <t>Assassin</t>
  </si>
  <si>
    <t>Shadowing, Stab</t>
  </si>
  <si>
    <t>Witch Elf</t>
  </si>
  <si>
    <t>Dodge, Frenzy, Jump Up</t>
  </si>
  <si>
    <t>Dwarf Blocker Lineman</t>
  </si>
  <si>
    <t>Sure Hands, Thick Skull</t>
  </si>
  <si>
    <t>Block, Thick Skull</t>
  </si>
  <si>
    <t>Troll Slayer</t>
  </si>
  <si>
    <t>Block, Dauntless, Frenzy, Thick Skull</t>
  </si>
  <si>
    <t>Deathroller</t>
  </si>
  <si>
    <t>11+</t>
  </si>
  <si>
    <t>Break Tackle, Dirty Player (+2), Juggernaut, Loner (5+), Mighty Blow (+1), No Hands, Secret Weapon, Stand Firm</t>
  </si>
  <si>
    <t>Dwarves</t>
  </si>
  <si>
    <t>Catch, Nerves of Steel</t>
  </si>
  <si>
    <t>Block, Side Step</t>
  </si>
  <si>
    <t>Elven_Union</t>
  </si>
  <si>
    <t>Goblin Lineman</t>
  </si>
  <si>
    <t>Dodge, Right Stuff, Stunty</t>
  </si>
  <si>
    <t>Bomma</t>
  </si>
  <si>
    <t>Bombardier, Dodge, Secret Weapon, Stunty</t>
  </si>
  <si>
    <t>Looney</t>
  </si>
  <si>
    <t>Chainsaw, Secret Weapon, Stunty</t>
  </si>
  <si>
    <t>Fanatic</t>
  </si>
  <si>
    <t>Ball &amp; Chain, No Hands, Secret Weapon, Stunty</t>
  </si>
  <si>
    <t>Pogoer</t>
  </si>
  <si>
    <t>Dodge, Pogo Stick, Stunty</t>
  </si>
  <si>
    <t>Ooligan</t>
  </si>
  <si>
    <t>Dirty Player (+1), Disturbing Presence, Dodge, Right Stuff, Stunty</t>
  </si>
  <si>
    <t>Doom Diver</t>
  </si>
  <si>
    <t>Right Stuff, Stunty, Swoop</t>
  </si>
  <si>
    <t>Always Hungry, Loner (3+), Mighty Blow (+1), Projectile Vomit, Really Stupid, Regeneration, Throw Team-mate</t>
  </si>
  <si>
    <t>Goblins</t>
  </si>
  <si>
    <t>Hopeful</t>
  </si>
  <si>
    <t>Hefty</t>
  </si>
  <si>
    <t>Dodge, Fend, Stunty</t>
  </si>
  <si>
    <t>Catch, Dodge, Right Stuff, Sprint, Stunty</t>
  </si>
  <si>
    <t>Altern Forest Treeman</t>
  </si>
  <si>
    <t>Mighty Blow (+1), Stand Firm, Strong Arm, Take Root, Thick Skull, Throw Team-mate, Timmm-ber!</t>
  </si>
  <si>
    <t>Halflings</t>
  </si>
  <si>
    <t>Cloud Burster, Pass, Safe Pass</t>
  </si>
  <si>
    <t>Catch</t>
  </si>
  <si>
    <t>High_Elves</t>
  </si>
  <si>
    <t>Pass, Sure Hands</t>
  </si>
  <si>
    <t>Dodge, Catch</t>
  </si>
  <si>
    <t>Halfling Hopeful</t>
  </si>
  <si>
    <t>Humans</t>
  </si>
  <si>
    <t>Imperial Retainer Lineman</t>
  </si>
  <si>
    <t>Fend</t>
  </si>
  <si>
    <t>Pass, Running Pass</t>
  </si>
  <si>
    <t>Block, Catch</t>
  </si>
  <si>
    <t>Bodyguards</t>
  </si>
  <si>
    <t>Stand Firm, Wrestle</t>
  </si>
  <si>
    <t>Imperial_Nobles</t>
  </si>
  <si>
    <t>Tomb_Kings</t>
  </si>
  <si>
    <t>Skeleton Lineman</t>
  </si>
  <si>
    <t>Regeneration, Thick Skull</t>
  </si>
  <si>
    <t>Anointed Thrower</t>
  </si>
  <si>
    <t>Pass, Regeneration, Sure Hands, Thick Skull</t>
  </si>
  <si>
    <t>Anointed Blitzer</t>
  </si>
  <si>
    <t>Block, Regeneration, Thick Skull</t>
  </si>
  <si>
    <t>Tomb Guardian</t>
  </si>
  <si>
    <t>Decay, Regeneration</t>
  </si>
  <si>
    <t>Skink Runner Lineman</t>
  </si>
  <si>
    <t>Dodge, Stunty</t>
  </si>
  <si>
    <t>Chameleon Skink</t>
  </si>
  <si>
    <t>Dodge, On the Ball, Shadowing, Stunty</t>
  </si>
  <si>
    <t>Saurus Blockers</t>
  </si>
  <si>
    <t>Kroxigor</t>
  </si>
  <si>
    <t>Bone Head, Loner (4+), Mighty Blow (+1), Prehensile Tail, Thick Skull</t>
  </si>
  <si>
    <t>Zombie Lineman</t>
  </si>
  <si>
    <t>Regeneration</t>
  </si>
  <si>
    <t>Ghoul Runner</t>
  </si>
  <si>
    <t>Wraith</t>
  </si>
  <si>
    <t>Block, Foul Appearance, No Hands, Regeneration, Side Step</t>
  </si>
  <si>
    <t>Werewolf</t>
  </si>
  <si>
    <t>Claws, Frenzy, Regeneration</t>
  </si>
  <si>
    <t>Flesh Golem</t>
  </si>
  <si>
    <t>Regeneration, Stand Firm, Thick Skull</t>
  </si>
  <si>
    <t>Necromantic_Horror</t>
  </si>
  <si>
    <t>Norse Lineman</t>
  </si>
  <si>
    <t>Block, Pass</t>
  </si>
  <si>
    <t>Block, Dauntless</t>
  </si>
  <si>
    <t>Berserker</t>
  </si>
  <si>
    <t>Block, Frenzy, Jump Up</t>
  </si>
  <si>
    <t>Ulfwerener</t>
  </si>
  <si>
    <t>Frenzy</t>
  </si>
  <si>
    <t>Yhetee</t>
  </si>
  <si>
    <t>Claws, Disturbing Presence, Frenzy, Loner (4+), Unchannelled Fury</t>
  </si>
  <si>
    <t>Rotter Lineman</t>
  </si>
  <si>
    <t>Decay, Plague Ridden</t>
  </si>
  <si>
    <t>Pestigor</t>
  </si>
  <si>
    <t>Horns, Plague Ridden, Regeneration</t>
  </si>
  <si>
    <t>Bloater</t>
  </si>
  <si>
    <t>Disturbing Presence, Foul Appearance, Plague Ridden, Regeneration</t>
  </si>
  <si>
    <t>Rotspawn</t>
  </si>
  <si>
    <t>Disturbing Presence, Foul Appearance, Loner (4+), Mighty Blow (+1), Plague Ridden, Really Stupid, Regeneration, Tentacles</t>
  </si>
  <si>
    <t>Gnoblar Lineman</t>
  </si>
  <si>
    <t>Dodge, Right Stuff, Side Step, Stunty, Titchy</t>
  </si>
  <si>
    <t>Ogre Runt Punter</t>
  </si>
  <si>
    <t>Bone Head, Kick Team-mate, Mighty Blow (+1), Thick Skull</t>
  </si>
  <si>
    <t>Ogre Blocker</t>
  </si>
  <si>
    <t>Bone Head, Throw Team-mate, Mighty Blow (+1), Thick Skull</t>
  </si>
  <si>
    <t>Ogres</t>
  </si>
  <si>
    <t>Old World Human Lineman</t>
  </si>
  <si>
    <t>Old World Human Thrower</t>
  </si>
  <si>
    <t>Animosity (all Dwarf &amp; Halfling Team-mates), Pass, Sure Hands</t>
  </si>
  <si>
    <t>Old World Human Catcher</t>
  </si>
  <si>
    <t>Animosity (all Dwarf &amp; Halfling Team-mates), Catch, Dodge</t>
  </si>
  <si>
    <t>Old World Human Blitzer</t>
  </si>
  <si>
    <t>Animosity (all Dwarf &amp; Halfling Team-mates), Block</t>
  </si>
  <si>
    <t>Old World Dwarf Blocker</t>
  </si>
  <si>
    <t>Arm Bar, Brawler, Loner (3+), Thick Skull</t>
  </si>
  <si>
    <t>Old World Dwarf Runner</t>
  </si>
  <si>
    <t>Loner (3+), Sure Hands, Thick Skull</t>
  </si>
  <si>
    <t>Old World Dwarf Trollslayer</t>
  </si>
  <si>
    <t>Block, Dauntless, Frenzy, Loner (3+), Thick Skull</t>
  </si>
  <si>
    <t>Old World Halfling Hopeful</t>
  </si>
  <si>
    <t>Animosity (all Dwarf &amp; Human Team-mates), Dodge, Right Stuff, Stunty</t>
  </si>
  <si>
    <t>Loner (4+), Mighty Blow (+1), Stand Firm, Strong Arm, Take Root, Thick Skull, Throw Team-mate, Timmm-ber!</t>
  </si>
  <si>
    <t>Old_World_Alliance</t>
  </si>
  <si>
    <t>Animosity (Orc Linemen)</t>
  </si>
  <si>
    <t>Animosity (all Team-mates), Pass, Sure Hands</t>
  </si>
  <si>
    <t>Animosity (all Team-mates), Block</t>
  </si>
  <si>
    <t>Big Un Blocker</t>
  </si>
  <si>
    <t>Animosity (Big Un Blockers)</t>
  </si>
  <si>
    <t>Untrained Troll</t>
  </si>
  <si>
    <t>Always Hungry, Loner (4+), Mighty Blow (+1), Projectile Vomit, Really Stupid, Regeneration, Throw Team-mate</t>
  </si>
  <si>
    <t>Orcs</t>
  </si>
  <si>
    <t>Ghoul Runners</t>
  </si>
  <si>
    <t>Wight Blitzers</t>
  </si>
  <si>
    <t>Block, Regeneration</t>
  </si>
  <si>
    <t>Mummy</t>
  </si>
  <si>
    <t>Mighty Blow (+1), Regeneration</t>
  </si>
  <si>
    <t>Shambling_Undead</t>
  </si>
  <si>
    <t>Clanrat Lineman</t>
  </si>
  <si>
    <t>Gutter Runner</t>
  </si>
  <si>
    <t>Rat Ogre</t>
  </si>
  <si>
    <t>Snotling Lineman</t>
  </si>
  <si>
    <t>Dodge, Right Stuff, Side Step, Stunty, Swarming, Titchy</t>
  </si>
  <si>
    <t>Fungus Flingas</t>
  </si>
  <si>
    <t>Bombardier, Dodge, Right Stuff, Secret Weapon, Side Step, Stunty</t>
  </si>
  <si>
    <t>Fun-hoppas</t>
  </si>
  <si>
    <t>Dodge, Pogo Stick, Right Stuff, Sidestep, Stunty</t>
  </si>
  <si>
    <t>Stilty Runnas</t>
  </si>
  <si>
    <t>Dodge, Right Stuff, Side Step, Sprint, Stunty</t>
  </si>
  <si>
    <t>Pump Wagon</t>
  </si>
  <si>
    <t>Dirty Player (+1), Juggernaut, Mighty Blow (+1), Really Stupid, Secret Weapon, Stand Firm</t>
  </si>
  <si>
    <t>Snotlings</t>
  </si>
  <si>
    <t>Underworld Goblin Lineman</t>
  </si>
  <si>
    <t>Underworld Snotling</t>
  </si>
  <si>
    <t>Skaven Clanrat</t>
  </si>
  <si>
    <t>Animosity (Underworld Goblin Linemen)</t>
  </si>
  <si>
    <t>Skaven Thrower</t>
  </si>
  <si>
    <t>Animosity (Underworld Goblin Linemen), Pass, Sure Hands</t>
  </si>
  <si>
    <t>Animosity (Underworld Goblin Linemen), Dodge</t>
  </si>
  <si>
    <t>Skaven Blitzer</t>
  </si>
  <si>
    <t>Animosity (Underworld Goblin Linemen), Block</t>
  </si>
  <si>
    <t>Underworld Troll</t>
  </si>
  <si>
    <t>Mutant Rat Ogre</t>
  </si>
  <si>
    <t>Underworld_Denizens</t>
  </si>
  <si>
    <t>Thrall Lineman</t>
  </si>
  <si>
    <t>Vampire Blitzer</t>
  </si>
  <si>
    <t>Animal Savagery, Hypnotic Gaze, Regeneration</t>
  </si>
  <si>
    <t>Vampires</t>
  </si>
  <si>
    <t>Wood Elf Lineman</t>
  </si>
  <si>
    <t>Wardancer</t>
  </si>
  <si>
    <t>Block, Dodge, Leap</t>
  </si>
  <si>
    <t>Loren Forest Treeman</t>
  </si>
  <si>
    <t>Loner (4+), Mighty Blow (+1), Stand Firm, Strong Arm, Take Root, Thick Skull, Throw Team-mate</t>
  </si>
  <si>
    <t>Wood_Elves</t>
  </si>
  <si>
    <t>Dark_Elves</t>
  </si>
  <si>
    <t>Lustrian Superleague</t>
  </si>
  <si>
    <t>Badlands Brawl, Bribery &amp; Corruption</t>
  </si>
  <si>
    <t>Favoured of…</t>
  </si>
  <si>
    <t>Favoured of….</t>
  </si>
  <si>
    <t>Chaos Undivided</t>
  </si>
  <si>
    <t>Khorne</t>
  </si>
  <si>
    <t>Slaanesh</t>
  </si>
  <si>
    <t>Tzeentch</t>
  </si>
  <si>
    <t>Elven Kingdoms League</t>
  </si>
  <si>
    <t>Old World Classic, Worlds Edge Superleague</t>
  </si>
  <si>
    <t>Badlands Brawl, Bribery &amp; Corruption, Underworld Challenge</t>
  </si>
  <si>
    <t>Halfling Thimble Cup, Old World Classic</t>
  </si>
  <si>
    <t>Old World Classic</t>
  </si>
  <si>
    <t>Sylvanian Spotlight</t>
  </si>
  <si>
    <t>Masters of Undeath, Sylvanian Spotlight</t>
  </si>
  <si>
    <t>Lustrian Superleague, Old World Classic</t>
  </si>
  <si>
    <t>Favoured of Nurgle</t>
  </si>
  <si>
    <t>Badlands Brawl, Low Cost Linemen, Old World Classic</t>
  </si>
  <si>
    <t>Badlands Brawl</t>
  </si>
  <si>
    <t>Underworld Challenge</t>
  </si>
  <si>
    <t>Bribery &amp; Corruption, Low Cost Linemen, Underworld Challenge</t>
  </si>
  <si>
    <t>Bribery &amp; Corruption, Underworld Challenge</t>
  </si>
  <si>
    <t>Special Rules</t>
  </si>
  <si>
    <t>Favoured of</t>
  </si>
  <si>
    <t>N/A</t>
  </si>
  <si>
    <t>Old World Dwarf Blitzer</t>
  </si>
  <si>
    <t>Block, Loner (3+), Thick Skull</t>
  </si>
  <si>
    <t>Dark Elf Blitzer</t>
  </si>
  <si>
    <t>Dark Elf Runner</t>
  </si>
  <si>
    <t>Dwarf Runner</t>
  </si>
  <si>
    <t>Dwarf Blitzer</t>
  </si>
  <si>
    <t>Union Lineman</t>
  </si>
  <si>
    <t>Union Thrower</t>
  </si>
  <si>
    <t>Union Catcher</t>
  </si>
  <si>
    <t>Union Blitzer</t>
  </si>
  <si>
    <t>Black Orc Trained Troll</t>
  </si>
  <si>
    <t>Goblin-Trained Troll</t>
  </si>
  <si>
    <t>Halfling Catcher</t>
  </si>
  <si>
    <t>High Elf Lineman</t>
  </si>
  <si>
    <t>High Elf Thrower</t>
  </si>
  <si>
    <t>High Elf Catcher</t>
  </si>
  <si>
    <t>High Elf Blitzer</t>
  </si>
  <si>
    <t>Human Lineman</t>
  </si>
  <si>
    <t>Human Thrower</t>
  </si>
  <si>
    <t>Human Catcher</t>
  </si>
  <si>
    <t>Human Blitzer</t>
  </si>
  <si>
    <t>Human Ogre</t>
  </si>
  <si>
    <t>Imperial Thrower</t>
  </si>
  <si>
    <t>Imperial Blitzer</t>
  </si>
  <si>
    <t>Imperial Ogre</t>
  </si>
  <si>
    <t>Norse Thrower</t>
  </si>
  <si>
    <t>Norse Catcher</t>
  </si>
  <si>
    <t>Old World Ogre</t>
  </si>
  <si>
    <t>Orc Lineman</t>
  </si>
  <si>
    <t>Orc Thrower</t>
  </si>
  <si>
    <t>Orc Blitzer</t>
  </si>
  <si>
    <t>Wood Elf Thrower</t>
  </si>
  <si>
    <t>Wood Elf Catcher</t>
  </si>
  <si>
    <t>TEAM NAME</t>
  </si>
  <si>
    <t>Regeration, Thick Skull</t>
  </si>
  <si>
    <t>Advancements</t>
  </si>
  <si>
    <t>Opponent</t>
  </si>
  <si>
    <t>Team Type</t>
  </si>
  <si>
    <t>Inducements</t>
  </si>
  <si>
    <t>Notes</t>
  </si>
  <si>
    <t>TD's F/A</t>
  </si>
  <si>
    <t>CAS's F/A</t>
  </si>
  <si>
    <t>Achievements (who got CAS's TD's etc)</t>
  </si>
  <si>
    <t>Winnings</t>
  </si>
  <si>
    <t>Eagle Warrior Linewoman</t>
  </si>
  <si>
    <t>Python Warrior Thrower</t>
  </si>
  <si>
    <t>Dodge, Pass, On The Ball, Safe Pass</t>
  </si>
  <si>
    <t>Piranha Warrior Blitzer</t>
  </si>
  <si>
    <t>Dodge, Hit and Run, Jump Up</t>
  </si>
  <si>
    <t>Jaguar Warrior Blocker</t>
  </si>
  <si>
    <t>Defensive, Dodge</t>
  </si>
  <si>
    <t>Block, Drunkard, Thick Skull</t>
  </si>
  <si>
    <t>Vampire Runner</t>
  </si>
  <si>
    <t>Bloodlust (2+), Hypnotic Gaze, Regeneration</t>
  </si>
  <si>
    <t>Vampire Thrower</t>
  </si>
  <si>
    <t>Bloodlust (2+), Hypnotic Gaze, Pass, Regeneration</t>
  </si>
  <si>
    <t>Vargheist</t>
  </si>
  <si>
    <t>Bloodlust (3+), Claws, Frenzy, Loner (4+), Regeneration</t>
  </si>
  <si>
    <t>Gnomes</t>
  </si>
  <si>
    <t>Gnome Lineman</t>
  </si>
  <si>
    <t>Jump Up, Right Stuff, Stunty, Wrestle</t>
  </si>
  <si>
    <t>Gnome Beastmaster</t>
  </si>
  <si>
    <t>Guard, Jump Up, Stunty, Wrestle</t>
  </si>
  <si>
    <t>Gnome Illusionist</t>
  </si>
  <si>
    <t>Jump Up, Stunty, Trickster, Wrestle</t>
  </si>
  <si>
    <t>Woodland Fox</t>
  </si>
  <si>
    <t>Dodge, My Ball, Sidestep, Stunty</t>
  </si>
  <si>
    <t>Halfling Thimble Cup</t>
  </si>
  <si>
    <t>Dodge, Right Stuff, Stunty, Side Step, Titchy</t>
  </si>
  <si>
    <t>Hashut</t>
  </si>
  <si>
    <t>Badlands Brawl, Favoured of Hashut</t>
  </si>
  <si>
    <t>Hobgoblin Sneaky Stabba</t>
  </si>
  <si>
    <t>Chaos Dawrf Flamesmith</t>
  </si>
  <si>
    <t>Brawler, Breathe Fire, Disturbing Presence, Thick Skull</t>
  </si>
  <si>
    <t>Unchannelled Fury, Frenzy, Horns, Loner (4+), Mighty Blow (+1), Thick Skull</t>
  </si>
  <si>
    <t>Block, Iron Hard Skin, Thick Skull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</si>
</sst>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8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sz val="20"/>
      <name val="Verdana"/>
      <family val="2"/>
    </font>
    <font>
      <b/>
      <sz val="16"/>
      <name val="Verdana"/>
      <family val="2"/>
    </font>
    <font>
      <sz val="14"/>
      <name val="Calibri"/>
      <family val="2"/>
      <scheme val="minor"/>
    </font>
    <font>
      <sz val="15.4"/>
      <name val="Arial"/>
      <family val="2"/>
    </font>
    <font>
      <sz val="16"/>
      <name val="Calibri"/>
      <family val="2"/>
    </font>
    <font>
      <sz val="8"/>
      <name val="Verdana"/>
      <family val="2"/>
    </font>
    <font>
      <sz val="16"/>
      <color theme="1"/>
      <name val="Verdana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</font>
    <font>
      <sz val="16"/>
      <color theme="4" tint="0.59996337778862885"/>
      <name val="Verdana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FF66"/>
        </stop>
      </gradient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auto="1"/>
      </patternFill>
    </fill>
    <fill>
      <gradientFill degree="18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auto="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0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7" xfId="1" applyBorder="1" applyAlignment="1">
      <alignment vertical="center"/>
    </xf>
    <xf numFmtId="0" fontId="13" fillId="0" borderId="8" xfId="1" applyBorder="1" applyAlignment="1">
      <alignment vertical="center"/>
    </xf>
    <xf numFmtId="0" fontId="13" fillId="0" borderId="10" xfId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3" fillId="0" borderId="10" xfId="1" quotePrefix="1" applyBorder="1" applyAlignment="1">
      <alignment horizontal="left" vertical="center"/>
    </xf>
    <xf numFmtId="0" fontId="13" fillId="0" borderId="12" xfId="1" applyBorder="1" applyAlignment="1">
      <alignment vertical="center"/>
    </xf>
    <xf numFmtId="0" fontId="2" fillId="2" borderId="1" xfId="0" applyFont="1" applyFill="1" applyBorder="1" applyAlignment="1" applyProtection="1">
      <alignment horizontal="center" shrinkToFit="1"/>
      <protection locked="0"/>
    </xf>
    <xf numFmtId="3" fontId="13" fillId="0" borderId="9" xfId="1" applyNumberFormat="1" applyBorder="1" applyAlignment="1">
      <alignment vertical="center"/>
    </xf>
    <xf numFmtId="3" fontId="13" fillId="0" borderId="11" xfId="1" applyNumberFormat="1" applyBorder="1" applyAlignment="1">
      <alignment vertical="center"/>
    </xf>
    <xf numFmtId="3" fontId="13" fillId="0" borderId="13" xfId="1" applyNumberFormat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7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hidden="1"/>
    </xf>
    <xf numFmtId="3" fontId="2" fillId="2" borderId="4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3" fontId="0" fillId="0" borderId="0" xfId="0" applyNumberFormat="1"/>
    <xf numFmtId="3" fontId="12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/>
    </xf>
    <xf numFmtId="3" fontId="2" fillId="2" borderId="19" xfId="0" applyNumberFormat="1" applyFont="1" applyFill="1" applyBorder="1" applyAlignment="1" applyProtection="1">
      <alignment horizontal="center" shrinkToFit="1"/>
      <protection hidden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Alignment="1" applyProtection="1">
      <alignment horizontal="center"/>
      <protection locked="0"/>
    </xf>
    <xf numFmtId="3" fontId="18" fillId="4" borderId="19" xfId="0" applyNumberFormat="1" applyFont="1" applyFill="1" applyBorder="1" applyAlignment="1" applyProtection="1">
      <alignment horizontal="center" shrinkToFit="1"/>
      <protection locked="0" hidden="1"/>
    </xf>
    <xf numFmtId="3" fontId="18" fillId="3" borderId="19" xfId="0" applyNumberFormat="1" applyFont="1" applyFill="1" applyBorder="1" applyAlignment="1" applyProtection="1">
      <alignment horizontal="center" shrinkToFit="1"/>
      <protection locked="0" hidden="1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4" borderId="5" xfId="0" applyFont="1" applyFill="1" applyBorder="1" applyAlignment="1" applyProtection="1">
      <alignment horizontal="center"/>
      <protection locked="0"/>
    </xf>
    <xf numFmtId="3" fontId="18" fillId="4" borderId="23" xfId="0" applyNumberFormat="1" applyFont="1" applyFill="1" applyBorder="1" applyAlignment="1" applyProtection="1">
      <alignment horizontal="center" shrinkToFit="1"/>
      <protection locked="0" hidden="1"/>
    </xf>
    <xf numFmtId="0" fontId="2" fillId="3" borderId="1" xfId="0" applyFont="1" applyFill="1" applyBorder="1" applyAlignment="1">
      <alignment horizontal="center" vertical="center" shrinkToFi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9" fillId="0" borderId="10" xfId="0" applyFont="1" applyBorder="1" applyAlignment="1">
      <alignment horizontal="left"/>
    </xf>
    <xf numFmtId="3" fontId="19" fillId="0" borderId="1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1" fillId="9" borderId="15" xfId="0" applyFont="1" applyFill="1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2" fillId="4" borderId="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9" borderId="17" xfId="0" applyFill="1" applyBorder="1" applyAlignment="1" applyProtection="1">
      <alignment horizontal="center" shrinkToFi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1" fillId="9" borderId="21" xfId="0" applyFont="1" applyFill="1" applyBorder="1" applyAlignment="1">
      <alignment horizontal="center" shrinkToFit="1"/>
    </xf>
    <xf numFmtId="0" fontId="15" fillId="9" borderId="22" xfId="0" applyFont="1" applyFill="1" applyBorder="1" applyAlignment="1">
      <alignment horizontal="center" shrinkToFit="1"/>
    </xf>
    <xf numFmtId="0" fontId="11" fillId="8" borderId="21" xfId="0" applyFont="1" applyFill="1" applyBorder="1" applyAlignment="1">
      <alignment horizontal="center" shrinkToFit="1"/>
    </xf>
    <xf numFmtId="0" fontId="15" fillId="8" borderId="22" xfId="0" applyFont="1" applyFill="1" applyBorder="1" applyAlignment="1">
      <alignment horizontal="center" shrinkToFi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3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5" fillId="8" borderId="15" xfId="0" applyFont="1" applyFill="1" applyBorder="1" applyAlignment="1" applyProtection="1">
      <alignment horizontal="center" shrinkToFit="1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shrinkToFit="1"/>
    </xf>
    <xf numFmtId="3" fontId="2" fillId="6" borderId="1" xfId="0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shrinkToFit="1"/>
    </xf>
    <xf numFmtId="0" fontId="15" fillId="9" borderId="3" xfId="0" applyFont="1" applyFill="1" applyBorder="1" applyAlignment="1">
      <alignment horizontal="center" shrinkToFit="1"/>
    </xf>
    <xf numFmtId="0" fontId="11" fillId="9" borderId="2" xfId="0" applyFont="1" applyFill="1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</cellXfs>
  <cellStyles count="2">
    <cellStyle name="Normal" xfId="0" builtinId="0"/>
    <cellStyle name="Normal 2" xfId="1" xr:uid="{00000000-0005-0000-0000-000001000000}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CC33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4"/>
  <sheetViews>
    <sheetView showGridLines="0" showRowColHeaders="0" tabSelected="1" zoomScale="80" zoomScaleNormal="80" workbookViewId="0">
      <selection sqref="A1:H2"/>
    </sheetView>
  </sheetViews>
  <sheetFormatPr defaultRowHeight="19.8" x14ac:dyDescent="0.3"/>
  <cols>
    <col min="1" max="1" width="9.33203125" style="16" customWidth="1"/>
    <col min="2" max="2" width="36.6640625" style="16" customWidth="1"/>
    <col min="3" max="3" width="22.109375" style="16" customWidth="1"/>
    <col min="4" max="4" width="13.109375" style="16" customWidth="1"/>
    <col min="5" max="5" width="12" style="16" customWidth="1"/>
    <col min="6" max="6" width="10.77734375" style="16" customWidth="1"/>
    <col min="7" max="8" width="8.21875" style="16" customWidth="1"/>
    <col min="9" max="9" width="7.5546875" style="16" customWidth="1"/>
    <col min="10" max="10" width="8.21875" style="16" customWidth="1"/>
    <col min="11" max="11" width="7.88671875" style="16" customWidth="1"/>
    <col min="12" max="12" width="8.109375" style="16" customWidth="1"/>
    <col min="13" max="13" width="33.21875" style="16" customWidth="1"/>
    <col min="14" max="14" width="13" customWidth="1"/>
    <col min="15" max="16" width="8.77734375" hidden="1" customWidth="1"/>
    <col min="17" max="17" width="8.88671875" customWidth="1"/>
    <col min="24" max="24" width="12.88671875" style="16" bestFit="1" customWidth="1"/>
  </cols>
  <sheetData>
    <row r="1" spans="1:24" ht="57.6" customHeight="1" x14ac:dyDescent="0.3">
      <c r="A1" s="82" t="s">
        <v>347</v>
      </c>
      <c r="B1" s="83"/>
      <c r="C1" s="83"/>
      <c r="D1" s="83"/>
      <c r="E1" s="83"/>
      <c r="F1" s="83"/>
      <c r="G1" s="83"/>
      <c r="H1" s="84"/>
      <c r="I1" s="1" t="s">
        <v>0</v>
      </c>
      <c r="J1" s="28" t="s">
        <v>59</v>
      </c>
      <c r="K1" s="28" t="s">
        <v>60</v>
      </c>
      <c r="L1" s="33" t="s">
        <v>61</v>
      </c>
      <c r="M1" s="39" t="s">
        <v>42</v>
      </c>
      <c r="N1" s="34"/>
      <c r="O1" s="34"/>
      <c r="P1" s="34"/>
      <c r="Q1" s="2"/>
      <c r="R1" s="2"/>
      <c r="S1" s="2"/>
      <c r="T1" s="2"/>
      <c r="U1" s="2"/>
      <c r="V1" s="2"/>
      <c r="W1" s="2"/>
      <c r="X1" s="3"/>
    </row>
    <row r="2" spans="1:24" ht="19.5" customHeight="1" x14ac:dyDescent="0.3">
      <c r="A2" s="82"/>
      <c r="B2" s="83"/>
      <c r="C2" s="83"/>
      <c r="D2" s="83"/>
      <c r="E2" s="83"/>
      <c r="F2" s="83"/>
      <c r="G2" s="83"/>
      <c r="H2" s="84"/>
      <c r="I2" s="4"/>
      <c r="J2" s="4"/>
      <c r="K2" s="4"/>
      <c r="L2" s="32"/>
      <c r="M2" s="40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ht="35.1" customHeight="1" x14ac:dyDescent="0.3">
      <c r="A3" s="47" t="s">
        <v>312</v>
      </c>
      <c r="B3" s="5" t="s">
        <v>311</v>
      </c>
      <c r="C3" s="5" t="s">
        <v>1</v>
      </c>
      <c r="D3" s="31" t="s">
        <v>51</v>
      </c>
      <c r="E3" s="96" t="s">
        <v>2</v>
      </c>
      <c r="F3" s="97"/>
      <c r="G3" s="98"/>
      <c r="H3" s="99"/>
      <c r="I3" s="6" t="s">
        <v>3</v>
      </c>
      <c r="J3" s="6" t="s">
        <v>3</v>
      </c>
      <c r="K3" s="6" t="s">
        <v>3</v>
      </c>
      <c r="L3" s="6" t="s">
        <v>3</v>
      </c>
      <c r="M3" s="53" t="s">
        <v>4</v>
      </c>
      <c r="N3" s="35"/>
      <c r="O3" s="35"/>
      <c r="P3" s="35"/>
      <c r="Q3" s="2"/>
      <c r="R3" s="2"/>
      <c r="S3" s="2"/>
      <c r="T3" s="2"/>
      <c r="U3" s="2"/>
      <c r="V3" s="2"/>
      <c r="W3" s="2"/>
      <c r="X3" s="3"/>
    </row>
    <row r="4" spans="1:24" ht="35.1" customHeight="1" thickBot="1" x14ac:dyDescent="0.35">
      <c r="A4" s="48"/>
      <c r="B4" s="51" t="str">
        <f>IF(ISERROR(VLOOKUP($E$4,$E$49:$G$78,3,0)),"",VLOOKUP($E$4,$E$49:$G$78,3,0))</f>
        <v/>
      </c>
      <c r="C4" s="7"/>
      <c r="D4" s="42">
        <f>SUM(N6,N8,N10,N12,N14,N16,N18,N20,N22,N24,N26,)-SUM(O6:O27)-SUM(P6:P27)-(COUNTIF(C6:C27,"Gnoblar Lineman")*15000)-(COUNTIF(C6:C27,"Snotling Lineman")*15000)+M4</f>
        <v>0</v>
      </c>
      <c r="E4" s="93"/>
      <c r="F4" s="94"/>
      <c r="G4" s="95"/>
      <c r="H4" s="75"/>
      <c r="I4" s="27">
        <f>IF(ISERROR(VLOOKUP($E$4,$E$49:$F$76,2,0)),0,VLOOKUP($E$4,$E$49:$F$76,2,0))</f>
        <v>0</v>
      </c>
      <c r="J4" s="27">
        <v>20000</v>
      </c>
      <c r="K4" s="29">
        <v>20000</v>
      </c>
      <c r="L4" s="29">
        <v>80000</v>
      </c>
      <c r="M4" s="54">
        <f>SUM(L4*L2+J2*J4+K4*K2+I4*I2)</f>
        <v>0</v>
      </c>
      <c r="N4" s="52"/>
      <c r="O4" s="85" t="s">
        <v>50</v>
      </c>
      <c r="P4" s="36"/>
      <c r="Q4" s="2"/>
      <c r="R4" s="2"/>
      <c r="S4" s="2"/>
      <c r="T4" s="2"/>
      <c r="U4" s="2"/>
      <c r="V4" s="2"/>
      <c r="W4" s="2"/>
      <c r="X4" s="3"/>
    </row>
    <row r="5" spans="1:24" ht="43.2" customHeight="1" thickTop="1" x14ac:dyDescent="0.3">
      <c r="A5" s="8" t="s">
        <v>5</v>
      </c>
      <c r="B5" s="8" t="s">
        <v>6</v>
      </c>
      <c r="C5" s="8" t="s">
        <v>7</v>
      </c>
      <c r="D5" s="8" t="s">
        <v>18</v>
      </c>
      <c r="E5" s="8" t="s">
        <v>8</v>
      </c>
      <c r="F5" s="30" t="s">
        <v>48</v>
      </c>
      <c r="G5" s="8" t="s">
        <v>9</v>
      </c>
      <c r="H5" s="8" t="s">
        <v>10</v>
      </c>
      <c r="I5" s="8" t="s">
        <v>11</v>
      </c>
      <c r="J5" s="8" t="s">
        <v>33</v>
      </c>
      <c r="K5" s="8" t="s">
        <v>12</v>
      </c>
      <c r="L5" s="91" t="s">
        <v>13</v>
      </c>
      <c r="M5" s="92"/>
      <c r="N5" s="38" t="s">
        <v>58</v>
      </c>
      <c r="O5" s="86"/>
      <c r="P5" s="37"/>
      <c r="Q5" s="2"/>
      <c r="R5" s="6" t="s">
        <v>17</v>
      </c>
      <c r="S5" s="6" t="s">
        <v>32</v>
      </c>
      <c r="T5" s="6" t="s">
        <v>35</v>
      </c>
      <c r="U5" s="6" t="s">
        <v>15</v>
      </c>
      <c r="V5" s="6" t="s">
        <v>16</v>
      </c>
      <c r="W5" s="6" t="s">
        <v>14</v>
      </c>
      <c r="X5" s="65" t="s">
        <v>349</v>
      </c>
    </row>
    <row r="6" spans="1:24" ht="20.399999999999999" x14ac:dyDescent="0.35">
      <c r="A6" s="9">
        <v>1</v>
      </c>
      <c r="B6" s="14"/>
      <c r="C6" s="23"/>
      <c r="D6" s="23"/>
      <c r="E6" s="23"/>
      <c r="F6" s="10"/>
      <c r="G6" s="49" t="str">
        <f>IF(COUNTBLANK(G7)=0,G7,IFERROR(VLOOKUP($C6,$H$48:$O$231,2,FALSE),""))</f>
        <v/>
      </c>
      <c r="H6" s="49" t="str">
        <f>IF(COUNTBLANK(H7)=0,H7,IFERROR(VLOOKUP($C6,$H$48:$O$231,3,FALSE),""))</f>
        <v/>
      </c>
      <c r="I6" s="49" t="str">
        <f>IF(COUNTBLANK(I7)=0,I7,IFERROR(VLOOKUP($C6,$H$48:$O$231,4,FALSE),""))</f>
        <v/>
      </c>
      <c r="J6" s="49" t="str">
        <f>IF(COUNTBLANK(J7)=0,J7,IFERROR(VLOOKUP($C6,$H$48:$O$231,5,FALSE),""))</f>
        <v/>
      </c>
      <c r="K6" s="49" t="str">
        <f>IF(COUNTBLANK(K7)=0,K7,IFERROR(VLOOKUP($C6,$H$48:$O$231,6,FALSE),""))</f>
        <v/>
      </c>
      <c r="L6" s="89" t="str">
        <f>IFERROR(VLOOKUP($C6,$H$49:$O$231,7,FALSE),"")</f>
        <v/>
      </c>
      <c r="M6" s="90"/>
      <c r="N6" s="50" t="str">
        <f>IF(COUNTBLANK(N7)=0,N7,IFERROR(VLOOKUP($C6,$H$48:$O$231,8,FALSE),""))</f>
        <v/>
      </c>
      <c r="O6" s="41" t="str">
        <f t="shared" ref="O6:O26" si="0">IF(ISNUMBER(SEARCH("mng",E6)),N6," ")</f>
        <v xml:space="preserve"> </v>
      </c>
      <c r="P6" s="41" t="str">
        <f t="shared" ref="P6:P26" si="1">IF(ISNUMBER(SEARCH("yes",F6)),N6," ")</f>
        <v xml:space="preserve"> </v>
      </c>
      <c r="Q6" s="11"/>
      <c r="R6" s="4"/>
      <c r="S6" s="4"/>
      <c r="T6" s="4"/>
      <c r="U6" s="4"/>
      <c r="V6" s="4"/>
      <c r="W6" s="4"/>
      <c r="X6" s="10"/>
    </row>
    <row r="7" spans="1:24" ht="9.6" customHeight="1" x14ac:dyDescent="0.35">
      <c r="A7" s="72"/>
      <c r="B7" s="80"/>
      <c r="C7" s="80"/>
      <c r="D7" s="80"/>
      <c r="E7" s="80"/>
      <c r="F7" s="80"/>
      <c r="G7" s="58"/>
      <c r="H7" s="58"/>
      <c r="I7" s="58"/>
      <c r="J7" s="58"/>
      <c r="K7" s="59"/>
      <c r="L7" s="100"/>
      <c r="M7" s="101"/>
      <c r="N7" s="60"/>
      <c r="O7" s="41"/>
      <c r="P7" s="41"/>
      <c r="Q7" s="11"/>
      <c r="R7" s="79"/>
      <c r="S7" s="77"/>
      <c r="T7" s="77"/>
      <c r="U7" s="77"/>
      <c r="V7" s="77"/>
      <c r="W7" s="77"/>
      <c r="X7" s="78"/>
    </row>
    <row r="8" spans="1:24" ht="19.8" customHeight="1" x14ac:dyDescent="0.35">
      <c r="A8" s="9">
        <v>2</v>
      </c>
      <c r="B8" s="14"/>
      <c r="C8" s="23"/>
      <c r="D8" s="23"/>
      <c r="E8" s="23"/>
      <c r="F8" s="10"/>
      <c r="G8" s="49" t="str">
        <f>IF(COUNTBLANK(G9)=0,G9,IFERROR(VLOOKUP($C8,$H$48:$O$230,2,FALSE),""))</f>
        <v/>
      </c>
      <c r="H8" s="49" t="str">
        <f>IF(COUNTBLANK(H9)=0,H9,IFERROR(VLOOKUP($C8,$H$48:$O$230,3,FALSE),""))</f>
        <v/>
      </c>
      <c r="I8" s="49" t="str">
        <f>IF(COUNTBLANK(I9)=0,I9,IFERROR(VLOOKUP($C8,$H$48:$O$230,4,FALSE),""))</f>
        <v/>
      </c>
      <c r="J8" s="49" t="str">
        <f>IF(COUNTBLANK(J9)=0,J9,IFERROR(VLOOKUP($C8,$H$48:$O$230,5,FALSE),""))</f>
        <v/>
      </c>
      <c r="K8" s="49" t="str">
        <f>IF(COUNTBLANK(K9)=0,K9,IFERROR(VLOOKUP($C8,$H$48:$O$230,6,FALSE),""))</f>
        <v/>
      </c>
      <c r="L8" s="87" t="str">
        <f>IFERROR(VLOOKUP($C8,$H$49:$O$230,7,FALSE),"")</f>
        <v/>
      </c>
      <c r="M8" s="88"/>
      <c r="N8" s="50" t="str">
        <f>IF(COUNTBLANK(N9)=0,N9,IFERROR(VLOOKUP($C8,$H$48:$O$230,8,FALSE),""))</f>
        <v/>
      </c>
      <c r="O8" s="41" t="str">
        <f t="shared" si="0"/>
        <v xml:space="preserve"> </v>
      </c>
      <c r="P8" s="41" t="str">
        <f t="shared" si="1"/>
        <v xml:space="preserve"> </v>
      </c>
      <c r="Q8" s="12"/>
      <c r="R8" s="4"/>
      <c r="S8" s="4"/>
      <c r="T8" s="4"/>
      <c r="U8" s="4"/>
      <c r="V8" s="4"/>
      <c r="W8" s="4"/>
      <c r="X8" s="10"/>
    </row>
    <row r="9" spans="1:24" ht="10.199999999999999" customHeight="1" x14ac:dyDescent="0.35">
      <c r="A9" s="72"/>
      <c r="B9" s="80"/>
      <c r="C9" s="80"/>
      <c r="D9" s="80"/>
      <c r="E9" s="80"/>
      <c r="F9" s="80"/>
      <c r="G9" s="58"/>
      <c r="H9" s="58"/>
      <c r="I9" s="58"/>
      <c r="J9" s="58"/>
      <c r="K9" s="59"/>
      <c r="L9" s="74"/>
      <c r="M9" s="81"/>
      <c r="N9" s="61"/>
      <c r="O9" s="41"/>
      <c r="P9" s="41"/>
      <c r="Q9" s="12"/>
      <c r="R9" s="55"/>
      <c r="S9" s="56"/>
      <c r="T9" s="56"/>
      <c r="U9" s="56"/>
      <c r="V9" s="56"/>
      <c r="W9" s="56"/>
      <c r="X9" s="57"/>
    </row>
    <row r="10" spans="1:24" ht="21" x14ac:dyDescent="0.3">
      <c r="A10" s="9">
        <v>3</v>
      </c>
      <c r="B10" s="14"/>
      <c r="C10" s="23"/>
      <c r="D10" s="23"/>
      <c r="E10" s="23"/>
      <c r="F10" s="10"/>
      <c r="G10" s="49" t="str">
        <f>IF(COUNTBLANK(G11)=0,G11,IFERROR(VLOOKUP($C10,$H$48:$O$230,2,FALSE),""))</f>
        <v/>
      </c>
      <c r="H10" s="49" t="str">
        <f>IF(COUNTBLANK(H11)=0,H11,IFERROR(VLOOKUP($C10,$H$48:$O$230,3,FALSE),""))</f>
        <v/>
      </c>
      <c r="I10" s="49" t="str">
        <f>IF(COUNTBLANK(I11)=0,I11,IFERROR(VLOOKUP($C10,$H$48:$O$230,4,FALSE),""))</f>
        <v/>
      </c>
      <c r="J10" s="49" t="str">
        <f>IF(COUNTBLANK(J11)=0,J11,IFERROR(VLOOKUP($C10,$H$48:$O$230,5,FALSE),""))</f>
        <v/>
      </c>
      <c r="K10" s="49" t="str">
        <f>IF(COUNTBLANK(K11)=0,K11,IFERROR(VLOOKUP($C10,$H$48:$O$230,6,FALSE),""))</f>
        <v/>
      </c>
      <c r="L10" s="87" t="str">
        <f>IFERROR(VLOOKUP($C10,$H$49:$O$230,7,FALSE),"")</f>
        <v/>
      </c>
      <c r="M10" s="88"/>
      <c r="N10" s="50" t="str">
        <f>IF(COUNTBLANK(N11)=0,N11,IFERROR(VLOOKUP($C10,$H$48:$O$230,8,FALSE),""))</f>
        <v/>
      </c>
      <c r="O10" s="41" t="str">
        <f t="shared" si="0"/>
        <v xml:space="preserve"> </v>
      </c>
      <c r="P10" s="41" t="str">
        <f t="shared" si="1"/>
        <v xml:space="preserve"> </v>
      </c>
      <c r="Q10" s="13"/>
      <c r="R10" s="4"/>
      <c r="S10" s="4"/>
      <c r="T10" s="4"/>
      <c r="U10" s="4"/>
      <c r="V10" s="4"/>
      <c r="W10" s="4"/>
      <c r="X10" s="10"/>
    </row>
    <row r="11" spans="1:24" ht="10.8" customHeight="1" x14ac:dyDescent="0.3">
      <c r="A11" s="72"/>
      <c r="B11" s="80"/>
      <c r="C11" s="80"/>
      <c r="D11" s="80"/>
      <c r="E11" s="80"/>
      <c r="F11" s="80"/>
      <c r="G11" s="62"/>
      <c r="H11" s="62"/>
      <c r="I11" s="62"/>
      <c r="J11" s="62"/>
      <c r="K11" s="63"/>
      <c r="L11" s="74"/>
      <c r="M11" s="75"/>
      <c r="N11" s="60"/>
      <c r="O11" s="41"/>
      <c r="P11" s="41"/>
      <c r="Q11" s="13"/>
      <c r="R11" s="76"/>
      <c r="S11" s="77"/>
      <c r="T11" s="77"/>
      <c r="U11" s="77"/>
      <c r="V11" s="77"/>
      <c r="W11" s="77"/>
      <c r="X11" s="78"/>
    </row>
    <row r="12" spans="1:24" ht="21" x14ac:dyDescent="0.3">
      <c r="A12" s="9">
        <v>4</v>
      </c>
      <c r="B12" s="14"/>
      <c r="C12" s="23"/>
      <c r="D12" s="23"/>
      <c r="E12" s="23"/>
      <c r="F12" s="10"/>
      <c r="G12" s="49" t="str">
        <f>IF(COUNTBLANK(G13)=0,G13,IFERROR(VLOOKUP($C12,$H$48:$O$230,2,FALSE),""))</f>
        <v/>
      </c>
      <c r="H12" s="49" t="str">
        <f>IF(COUNTBLANK(H13)=0,H13,IFERROR(VLOOKUP($C12,$H$48:$O$230,3,FALSE),""))</f>
        <v/>
      </c>
      <c r="I12" s="49" t="str">
        <f>IF(COUNTBLANK(I13)=0,I13,IFERROR(VLOOKUP($C12,$H$48:$O$230,4,FALSE),""))</f>
        <v/>
      </c>
      <c r="J12" s="49" t="str">
        <f>IF(COUNTBLANK(J13)=0,J13,IFERROR(VLOOKUP($C12,$H$48:$O$230,5,FALSE),""))</f>
        <v/>
      </c>
      <c r="K12" s="49" t="str">
        <f>IF(COUNTBLANK(K13)=0,K13,IFERROR(VLOOKUP($C12,$H$48:$O$230,6,FALSE),""))</f>
        <v/>
      </c>
      <c r="L12" s="87" t="str">
        <f>IFERROR(VLOOKUP($C12,$H$49:$O$230,7,FALSE),"")</f>
        <v/>
      </c>
      <c r="M12" s="88"/>
      <c r="N12" s="50" t="str">
        <f>IF(COUNTBLANK(N13)=0,N13,IFERROR(VLOOKUP($C12,$H$48:$O$230,8,FALSE),""))</f>
        <v/>
      </c>
      <c r="O12" s="41" t="str">
        <f t="shared" si="0"/>
        <v xml:space="preserve"> </v>
      </c>
      <c r="P12" s="41" t="str">
        <f t="shared" si="1"/>
        <v xml:space="preserve"> </v>
      </c>
      <c r="Q12" s="13"/>
      <c r="R12" s="4"/>
      <c r="S12" s="4"/>
      <c r="T12" s="4"/>
      <c r="U12" s="4"/>
      <c r="V12" s="4"/>
      <c r="W12" s="4"/>
      <c r="X12" s="10"/>
    </row>
    <row r="13" spans="1:24" ht="11.4" customHeight="1" x14ac:dyDescent="0.3">
      <c r="A13" s="72"/>
      <c r="B13" s="73"/>
      <c r="C13" s="73"/>
      <c r="D13" s="73"/>
      <c r="E13" s="73"/>
      <c r="F13" s="73"/>
      <c r="G13" s="62"/>
      <c r="H13" s="62"/>
      <c r="I13" s="62"/>
      <c r="J13" s="62"/>
      <c r="K13" s="63"/>
      <c r="L13" s="74"/>
      <c r="M13" s="75"/>
      <c r="N13" s="60"/>
      <c r="O13" s="41"/>
      <c r="P13" s="41"/>
      <c r="Q13" s="13"/>
      <c r="R13" s="76"/>
      <c r="S13" s="77"/>
      <c r="T13" s="77"/>
      <c r="U13" s="77"/>
      <c r="V13" s="77"/>
      <c r="W13" s="77"/>
      <c r="X13" s="78"/>
    </row>
    <row r="14" spans="1:24" x14ac:dyDescent="0.3">
      <c r="A14" s="9">
        <v>5</v>
      </c>
      <c r="B14" s="14"/>
      <c r="C14" s="23"/>
      <c r="D14" s="23"/>
      <c r="E14" s="23"/>
      <c r="F14" s="10"/>
      <c r="G14" s="49" t="str">
        <f>IF(COUNTBLANK(G15)=0,G15,IFERROR(VLOOKUP($C14,$H$48:$O$230,2,FALSE),""))</f>
        <v/>
      </c>
      <c r="H14" s="49" t="str">
        <f>IF(COUNTBLANK(H15)=0,H15,IFERROR(VLOOKUP($C14,$H$48:$O$230,3,FALSE),""))</f>
        <v/>
      </c>
      <c r="I14" s="49" t="str">
        <f>IF(COUNTBLANK(I15)=0,I15,IFERROR(VLOOKUP($C14,$H$48:$O$230,4,FALSE),""))</f>
        <v/>
      </c>
      <c r="J14" s="49" t="str">
        <f>IF(COUNTBLANK(J15)=0,J15,IFERROR(VLOOKUP($C14,$H$48:$O$230,5,FALSE),""))</f>
        <v/>
      </c>
      <c r="K14" s="49" t="str">
        <f>IF(COUNTBLANK(K15)=0,K15,IFERROR(VLOOKUP($C14,$H$48:$O$230,6,FALSE),""))</f>
        <v/>
      </c>
      <c r="L14" s="87" t="str">
        <f>IFERROR(VLOOKUP($C14,$H$49:$O$230,7,FALSE),"")</f>
        <v/>
      </c>
      <c r="M14" s="88"/>
      <c r="N14" s="50" t="str">
        <f>IF(COUNTBLANK(N15)=0,N15,IFERROR(VLOOKUP($C14,$H$48:$O$230,8,FALSE),""))</f>
        <v/>
      </c>
      <c r="O14" s="41" t="str">
        <f t="shared" si="0"/>
        <v xml:space="preserve"> </v>
      </c>
      <c r="P14" s="41" t="str">
        <f t="shared" si="1"/>
        <v xml:space="preserve"> </v>
      </c>
      <c r="Q14" s="2"/>
      <c r="R14" s="4"/>
      <c r="S14" s="4"/>
      <c r="T14" s="4"/>
      <c r="U14" s="4"/>
      <c r="V14" s="4"/>
      <c r="W14" s="4"/>
      <c r="X14" s="10"/>
    </row>
    <row r="15" spans="1:24" ht="10.8" customHeight="1" x14ac:dyDescent="0.3">
      <c r="A15" s="72"/>
      <c r="B15" s="80"/>
      <c r="C15" s="80"/>
      <c r="D15" s="80"/>
      <c r="E15" s="80"/>
      <c r="F15" s="80"/>
      <c r="G15" s="62"/>
      <c r="H15" s="62"/>
      <c r="I15" s="62"/>
      <c r="J15" s="62"/>
      <c r="K15" s="63"/>
      <c r="L15" s="74"/>
      <c r="M15" s="75"/>
      <c r="N15" s="60"/>
      <c r="O15" s="41"/>
      <c r="P15" s="41"/>
      <c r="Q15" s="2"/>
      <c r="R15" s="76"/>
      <c r="S15" s="77"/>
      <c r="T15" s="77"/>
      <c r="U15" s="77"/>
      <c r="V15" s="77"/>
      <c r="W15" s="77"/>
      <c r="X15" s="78"/>
    </row>
    <row r="16" spans="1:24" x14ac:dyDescent="0.3">
      <c r="A16" s="9">
        <v>6</v>
      </c>
      <c r="B16" s="14"/>
      <c r="C16" s="23"/>
      <c r="D16" s="23"/>
      <c r="E16" s="23"/>
      <c r="F16" s="10"/>
      <c r="G16" s="49" t="str">
        <f>IF(COUNTBLANK(G17)=0,G17,IFERROR(VLOOKUP($C16,$H$48:$O$230,2,FALSE),""))</f>
        <v/>
      </c>
      <c r="H16" s="49" t="str">
        <f>IF(COUNTBLANK(H17)=0,H17,IFERROR(VLOOKUP($C16,$H$48:$O$230,3,FALSE),""))</f>
        <v/>
      </c>
      <c r="I16" s="49" t="str">
        <f>IF(COUNTBLANK(I17)=0,I17,IFERROR(VLOOKUP($C16,$H$48:$O$230,4,FALSE),""))</f>
        <v/>
      </c>
      <c r="J16" s="49" t="str">
        <f>IF(COUNTBLANK(J17)=0,J17,IFERROR(VLOOKUP($C16,$H$48:$O$230,5,FALSE),""))</f>
        <v/>
      </c>
      <c r="K16" s="49" t="str">
        <f>IF(COUNTBLANK(K17)=0,K17,IFERROR(VLOOKUP($C16,$H$48:$O$230,6,FALSE),""))</f>
        <v/>
      </c>
      <c r="L16" s="87" t="str">
        <f>IFERROR(VLOOKUP($C16,$H$49:$O$230,7,FALSE),"")</f>
        <v/>
      </c>
      <c r="M16" s="88"/>
      <c r="N16" s="50" t="str">
        <f>IF(COUNTBLANK(N17)=0,N17,IFERROR(VLOOKUP($C16,$H$48:$O$230,8,FALSE),""))</f>
        <v/>
      </c>
      <c r="O16" s="41" t="str">
        <f t="shared" si="0"/>
        <v xml:space="preserve"> </v>
      </c>
      <c r="P16" s="41" t="str">
        <f t="shared" si="1"/>
        <v xml:space="preserve"> </v>
      </c>
      <c r="Q16" s="2"/>
      <c r="R16" s="4"/>
      <c r="S16" s="4"/>
      <c r="T16" s="4"/>
      <c r="U16" s="4"/>
      <c r="V16" s="4"/>
      <c r="W16" s="4"/>
      <c r="X16" s="10"/>
    </row>
    <row r="17" spans="1:24" ht="10.199999999999999" customHeight="1" x14ac:dyDescent="0.3">
      <c r="A17" s="72"/>
      <c r="B17" s="73"/>
      <c r="C17" s="73"/>
      <c r="D17" s="73"/>
      <c r="E17" s="73"/>
      <c r="F17" s="73"/>
      <c r="G17" s="62"/>
      <c r="H17" s="62"/>
      <c r="I17" s="62"/>
      <c r="J17" s="62"/>
      <c r="K17" s="63"/>
      <c r="L17" s="107"/>
      <c r="M17" s="108"/>
      <c r="N17" s="60"/>
      <c r="O17" s="41"/>
      <c r="P17" s="41"/>
      <c r="Q17" s="2"/>
      <c r="R17" s="76"/>
      <c r="S17" s="77"/>
      <c r="T17" s="77"/>
      <c r="U17" s="77"/>
      <c r="V17" s="77"/>
      <c r="W17" s="77"/>
      <c r="X17" s="78"/>
    </row>
    <row r="18" spans="1:24" x14ac:dyDescent="0.3">
      <c r="A18" s="9">
        <v>7</v>
      </c>
      <c r="B18" s="14"/>
      <c r="C18" s="23"/>
      <c r="D18" s="23"/>
      <c r="E18" s="23"/>
      <c r="F18" s="10"/>
      <c r="G18" s="49" t="str">
        <f>IF(COUNTBLANK(G19)=0,G19,IFERROR(VLOOKUP($C18,$H$48:$O$230,2,FALSE),""))</f>
        <v/>
      </c>
      <c r="H18" s="49" t="str">
        <f>IF(COUNTBLANK(H19)=0,H19,IFERROR(VLOOKUP($C18,$H$48:$O$230,3,FALSE),""))</f>
        <v/>
      </c>
      <c r="I18" s="49" t="str">
        <f>IF(COUNTBLANK(I19)=0,I19,IFERROR(VLOOKUP($C18,$H$48:$O$230,4,FALSE),""))</f>
        <v/>
      </c>
      <c r="J18" s="49" t="str">
        <f>IF(COUNTBLANK(J19)=0,J19,IFERROR(VLOOKUP($C18,$H$48:$O$230,5,FALSE),""))</f>
        <v/>
      </c>
      <c r="K18" s="49" t="str">
        <f>IF(COUNTBLANK(K19)=0,K19,IFERROR(VLOOKUP($C18,$H$48:$O$230,6,FALSE),""))</f>
        <v/>
      </c>
      <c r="L18" s="87" t="str">
        <f>IFERROR(VLOOKUP($C18,$H$49:$O$230,7,FALSE),"")</f>
        <v/>
      </c>
      <c r="M18" s="88"/>
      <c r="N18" s="50" t="str">
        <f>IF(COUNTBLANK(N19)=0,N19,IFERROR(VLOOKUP($C18,$H$48:$O$230,8,FALSE),""))</f>
        <v/>
      </c>
      <c r="O18" s="41" t="str">
        <f t="shared" si="0"/>
        <v xml:space="preserve"> </v>
      </c>
      <c r="P18" s="41" t="str">
        <f t="shared" si="1"/>
        <v xml:space="preserve"> </v>
      </c>
      <c r="Q18" s="2"/>
      <c r="R18" s="4"/>
      <c r="S18" s="4"/>
      <c r="T18" s="4"/>
      <c r="U18" s="4"/>
      <c r="V18" s="4"/>
      <c r="W18" s="4"/>
      <c r="X18" s="10"/>
    </row>
    <row r="19" spans="1:24" ht="10.199999999999999" customHeight="1" x14ac:dyDescent="0.3">
      <c r="A19" s="72"/>
      <c r="B19" s="80"/>
      <c r="C19" s="80"/>
      <c r="D19" s="80"/>
      <c r="E19" s="80"/>
      <c r="F19" s="80"/>
      <c r="G19" s="62"/>
      <c r="H19" s="62"/>
      <c r="I19" s="62"/>
      <c r="J19" s="62"/>
      <c r="K19" s="63"/>
      <c r="L19" s="74"/>
      <c r="M19" s="75"/>
      <c r="N19" s="60"/>
      <c r="O19" s="41"/>
      <c r="P19" s="41"/>
      <c r="Q19" s="2"/>
      <c r="R19" s="76"/>
      <c r="S19" s="77"/>
      <c r="T19" s="77"/>
      <c r="U19" s="77"/>
      <c r="V19" s="77"/>
      <c r="W19" s="77"/>
      <c r="X19" s="78"/>
    </row>
    <row r="20" spans="1:24" x14ac:dyDescent="0.3">
      <c r="A20" s="9">
        <v>8</v>
      </c>
      <c r="B20" s="14"/>
      <c r="C20" s="23"/>
      <c r="D20" s="23"/>
      <c r="E20" s="23"/>
      <c r="F20" s="10"/>
      <c r="G20" s="49" t="str">
        <f>IF(COUNTBLANK(G21)=0,G21,IFERROR(VLOOKUP($C20,$H$48:$O$230,2,FALSE),""))</f>
        <v/>
      </c>
      <c r="H20" s="49" t="str">
        <f>IF(COUNTBLANK(H21)=0,H21,IFERROR(VLOOKUP($C20,$H$48:$O$230,3,FALSE),""))</f>
        <v/>
      </c>
      <c r="I20" s="49" t="str">
        <f>IF(COUNTBLANK(I21)=0,I21,IFERROR(VLOOKUP($C20,$H$48:$O$230,4,FALSE),""))</f>
        <v/>
      </c>
      <c r="J20" s="49" t="str">
        <f>IF(COUNTBLANK(J21)=0,J21,IFERROR(VLOOKUP($C20,$H$48:$O$230,5,FALSE),""))</f>
        <v/>
      </c>
      <c r="K20" s="49" t="str">
        <f>IF(COUNTBLANK(K21)=0,K21,IFERROR(VLOOKUP($C20,$H$48:$O$230,6,FALSE),""))</f>
        <v/>
      </c>
      <c r="L20" s="105" t="str">
        <f>IFERROR(VLOOKUP($C20,$H$49:$O$230,7,FALSE),"")</f>
        <v/>
      </c>
      <c r="M20" s="106"/>
      <c r="N20" s="50" t="str">
        <f>IF(COUNTBLANK(N21)=0,N21,IFERROR(VLOOKUP($C20,$H$48:$O$230,8,FALSE),""))</f>
        <v/>
      </c>
      <c r="O20" s="41" t="str">
        <f t="shared" si="0"/>
        <v xml:space="preserve"> </v>
      </c>
      <c r="P20" s="41" t="str">
        <f t="shared" si="1"/>
        <v xml:space="preserve"> </v>
      </c>
      <c r="Q20" s="2"/>
      <c r="R20" s="4"/>
      <c r="S20" s="4"/>
      <c r="T20" s="4"/>
      <c r="U20" s="4"/>
      <c r="V20" s="4"/>
      <c r="W20" s="4"/>
      <c r="X20" s="10"/>
    </row>
    <row r="21" spans="1:24" ht="12" customHeight="1" x14ac:dyDescent="0.3">
      <c r="A21" s="72"/>
      <c r="B21" s="73"/>
      <c r="C21" s="73"/>
      <c r="D21" s="73"/>
      <c r="E21" s="73"/>
      <c r="F21" s="73"/>
      <c r="G21" s="62"/>
      <c r="H21" s="62"/>
      <c r="I21" s="62"/>
      <c r="J21" s="62"/>
      <c r="K21" s="63"/>
      <c r="L21" s="74"/>
      <c r="M21" s="75"/>
      <c r="N21" s="60"/>
      <c r="O21" s="41"/>
      <c r="P21" s="41"/>
      <c r="Q21" s="2"/>
      <c r="R21" s="76"/>
      <c r="S21" s="77"/>
      <c r="T21" s="77"/>
      <c r="U21" s="77"/>
      <c r="V21" s="77"/>
      <c r="W21" s="77"/>
      <c r="X21" s="78"/>
    </row>
    <row r="22" spans="1:24" ht="21" x14ac:dyDescent="0.3">
      <c r="A22" s="9">
        <v>9</v>
      </c>
      <c r="B22" s="14"/>
      <c r="C22" s="23"/>
      <c r="D22" s="23"/>
      <c r="E22" s="23"/>
      <c r="F22" s="10"/>
      <c r="G22" s="49" t="str">
        <f>IF(COUNTBLANK(G23)=0,G23,IFERROR(VLOOKUP($C22,$H$48:$O$230,2,FALSE),""))</f>
        <v/>
      </c>
      <c r="H22" s="49" t="str">
        <f>IF(COUNTBLANK(H23)=0,H23,IFERROR(VLOOKUP($C22,$H$48:$O$230,3,FALSE),""))</f>
        <v/>
      </c>
      <c r="I22" s="49" t="str">
        <f>IF(COUNTBLANK(I23)=0,I23,IFERROR(VLOOKUP($C22,$H$48:$O$230,4,FALSE),""))</f>
        <v/>
      </c>
      <c r="J22" s="49" t="str">
        <f>IF(COUNTBLANK(J23)=0,J23,IFERROR(VLOOKUP($C22,$H$48:$O$230,5,FALSE),""))</f>
        <v/>
      </c>
      <c r="K22" s="49" t="str">
        <f>IF(COUNTBLANK(K23)=0,K23,IFERROR(VLOOKUP($C22,$H$48:$O$230,6,FALSE),""))</f>
        <v/>
      </c>
      <c r="L22" s="87" t="str">
        <f>IFERROR(VLOOKUP($C22,$H$49:$O$230,7,FALSE),"")</f>
        <v/>
      </c>
      <c r="M22" s="88"/>
      <c r="N22" s="50" t="str">
        <f>IF(COUNTBLANK(N23)=0,N23,IFERROR(VLOOKUP($C22,$H$48:$O$230,8,FALSE),""))</f>
        <v/>
      </c>
      <c r="O22" s="41" t="str">
        <f t="shared" si="0"/>
        <v xml:space="preserve"> </v>
      </c>
      <c r="P22" s="41" t="str">
        <f t="shared" si="1"/>
        <v xml:space="preserve"> </v>
      </c>
      <c r="Q22" s="13"/>
      <c r="R22" s="4"/>
      <c r="S22" s="4"/>
      <c r="T22" s="4"/>
      <c r="U22" s="4"/>
      <c r="V22" s="4"/>
      <c r="W22" s="4"/>
      <c r="X22" s="10"/>
    </row>
    <row r="23" spans="1:24" ht="10.8" customHeight="1" x14ac:dyDescent="0.3">
      <c r="A23" s="72"/>
      <c r="B23" s="73"/>
      <c r="C23" s="73"/>
      <c r="D23" s="73"/>
      <c r="E23" s="73"/>
      <c r="F23" s="73"/>
      <c r="G23" s="62"/>
      <c r="H23" s="62"/>
      <c r="I23" s="62"/>
      <c r="J23" s="62"/>
      <c r="K23" s="63"/>
      <c r="L23" s="74"/>
      <c r="M23" s="75"/>
      <c r="N23" s="64"/>
      <c r="O23" s="41"/>
      <c r="P23" s="41"/>
      <c r="Q23" s="13"/>
      <c r="R23" s="76"/>
      <c r="S23" s="77"/>
      <c r="T23" s="77"/>
      <c r="U23" s="77"/>
      <c r="V23" s="77"/>
      <c r="W23" s="77"/>
      <c r="X23" s="78"/>
    </row>
    <row r="24" spans="1:24" x14ac:dyDescent="0.3">
      <c r="A24" s="9">
        <v>10</v>
      </c>
      <c r="B24" s="14"/>
      <c r="C24" s="23"/>
      <c r="D24" s="23"/>
      <c r="E24" s="23"/>
      <c r="F24" s="10"/>
      <c r="G24" s="49" t="str">
        <f>IF(COUNTBLANK(G25)=0,G25,IFERROR(VLOOKUP($C24,$H$48:$O$230,2,FALSE),""))</f>
        <v/>
      </c>
      <c r="H24" s="49" t="str">
        <f>IF(COUNTBLANK(H25)=0,H25,IFERROR(VLOOKUP($C24,$H$48:$O$230,3,FALSE),""))</f>
        <v/>
      </c>
      <c r="I24" s="49" t="str">
        <f>IF(COUNTBLANK(I25)=0,I25,IFERROR(VLOOKUP($C24,$H$48:$O$230,4,FALSE),""))</f>
        <v/>
      </c>
      <c r="J24" s="49" t="str">
        <f>IF(COUNTBLANK(J25)=0,J25,IFERROR(VLOOKUP($C24,$H$48:$O$230,5,FALSE),""))</f>
        <v/>
      </c>
      <c r="K24" s="49" t="str">
        <f>IF(COUNTBLANK(K25)=0,K25,IFERROR(VLOOKUP($C24,$H$48:$O$230,6,FALSE),""))</f>
        <v/>
      </c>
      <c r="L24" s="87" t="str">
        <f>IFERROR(VLOOKUP($C24,$H$49:$O$230,7,FALSE),"")</f>
        <v/>
      </c>
      <c r="M24" s="88"/>
      <c r="N24" s="50" t="str">
        <f>IF(COUNTBLANK(N25)=0,N25,IFERROR(VLOOKUP($C24,$H$48:$O$230,8,FALSE),""))</f>
        <v/>
      </c>
      <c r="O24" s="41" t="str">
        <f t="shared" si="0"/>
        <v xml:space="preserve"> </v>
      </c>
      <c r="P24" s="41" t="str">
        <f t="shared" si="1"/>
        <v xml:space="preserve"> </v>
      </c>
      <c r="Q24" s="2"/>
      <c r="R24" s="4"/>
      <c r="S24" s="4"/>
      <c r="T24" s="4"/>
      <c r="U24" s="4"/>
      <c r="V24" s="4"/>
      <c r="W24" s="4"/>
      <c r="X24" s="10"/>
    </row>
    <row r="25" spans="1:24" ht="9.6" customHeight="1" x14ac:dyDescent="0.3">
      <c r="A25" s="72"/>
      <c r="B25" s="73"/>
      <c r="C25" s="73"/>
      <c r="D25" s="73"/>
      <c r="E25" s="73"/>
      <c r="F25" s="73"/>
      <c r="G25" s="62"/>
      <c r="H25" s="62"/>
      <c r="I25" s="62"/>
      <c r="J25" s="62"/>
      <c r="K25" s="63"/>
      <c r="L25" s="74"/>
      <c r="M25" s="75"/>
      <c r="N25" s="60"/>
      <c r="O25" s="41"/>
      <c r="P25" s="41"/>
      <c r="Q25" s="2"/>
      <c r="R25" s="76"/>
      <c r="S25" s="77"/>
      <c r="T25" s="77"/>
      <c r="U25" s="77"/>
      <c r="V25" s="77"/>
      <c r="W25" s="77"/>
      <c r="X25" s="78"/>
    </row>
    <row r="26" spans="1:24" ht="21" x14ac:dyDescent="0.3">
      <c r="A26" s="9">
        <v>11</v>
      </c>
      <c r="B26" s="14"/>
      <c r="C26" s="23"/>
      <c r="D26" s="23"/>
      <c r="E26" s="23"/>
      <c r="F26" s="10"/>
      <c r="G26" s="49" t="str">
        <f>IF(COUNTBLANK(G27)=0,G27,IFERROR(VLOOKUP($C26,$H$48:$O$230,2,FALSE),""))</f>
        <v/>
      </c>
      <c r="H26" s="49" t="str">
        <f>IF(COUNTBLANK(H27)=0,H27,IFERROR(VLOOKUP($C26,$H$48:$O$230,3,FALSE),""))</f>
        <v/>
      </c>
      <c r="I26" s="49" t="str">
        <f>IF(COUNTBLANK(I27)=0,I27,IFERROR(VLOOKUP($C26,$H$48:$O$230,4,FALSE),""))</f>
        <v/>
      </c>
      <c r="J26" s="49" t="str">
        <f>IF(COUNTBLANK(J27)=0,J27,IFERROR(VLOOKUP($C26,$H$48:$O$230,5,FALSE),""))</f>
        <v/>
      </c>
      <c r="K26" s="49" t="str">
        <f>IF(COUNTBLANK(K27)=0,K27,IFERROR(VLOOKUP($C26,$H$48:$O$230,6,FALSE),""))</f>
        <v/>
      </c>
      <c r="L26" s="87" t="str">
        <f>IFERROR(VLOOKUP($C26,$H$49:$O$230,7,FALSE),"")</f>
        <v/>
      </c>
      <c r="M26" s="88"/>
      <c r="N26" s="50" t="str">
        <f>IF(COUNTBLANK(N27)=0,N27,IFERROR(VLOOKUP($C26,$H$48:$O$230,8,FALSE),""))</f>
        <v/>
      </c>
      <c r="O26" s="41" t="str">
        <f t="shared" si="0"/>
        <v xml:space="preserve"> </v>
      </c>
      <c r="P26" s="41" t="str">
        <f t="shared" si="1"/>
        <v xml:space="preserve"> </v>
      </c>
      <c r="Q26" s="13"/>
      <c r="R26" s="4"/>
      <c r="S26" s="4"/>
      <c r="T26" s="4"/>
      <c r="U26" s="4"/>
      <c r="V26" s="4"/>
      <c r="W26" s="4"/>
      <c r="X26" s="10"/>
    </row>
    <row r="27" spans="1:24" ht="12" customHeight="1" x14ac:dyDescent="0.3">
      <c r="A27" s="72"/>
      <c r="B27" s="73"/>
      <c r="C27" s="73"/>
      <c r="D27" s="73"/>
      <c r="E27" s="73"/>
      <c r="F27" s="73"/>
      <c r="G27" s="62"/>
      <c r="H27" s="62"/>
      <c r="I27" s="62"/>
      <c r="J27" s="62"/>
      <c r="K27" s="63"/>
      <c r="L27" s="74"/>
      <c r="M27" s="75"/>
      <c r="N27" s="60"/>
      <c r="O27" s="41"/>
      <c r="P27" s="41"/>
      <c r="Q27" s="13"/>
      <c r="R27" s="76"/>
      <c r="S27" s="77"/>
      <c r="T27" s="77"/>
      <c r="U27" s="77"/>
      <c r="V27" s="77"/>
      <c r="W27" s="77"/>
      <c r="X27" s="78"/>
    </row>
    <row r="28" spans="1:24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102" t="s">
        <v>19</v>
      </c>
      <c r="L28" s="103"/>
      <c r="M28" s="104">
        <f>SUM(N26,N24,N22,N20,N18,N16,N14,N12,N10,N8,N6,M4)</f>
        <v>0</v>
      </c>
      <c r="N28" s="104"/>
      <c r="O28" s="2"/>
      <c r="P28" s="2"/>
      <c r="Q28" s="2"/>
      <c r="R28" s="15">
        <f t="shared" ref="R28:W28" si="2">SUM(R6:R27)</f>
        <v>0</v>
      </c>
      <c r="S28" s="15">
        <f t="shared" si="2"/>
        <v>0</v>
      </c>
      <c r="T28" s="15">
        <f t="shared" si="2"/>
        <v>0</v>
      </c>
      <c r="U28" s="15">
        <f t="shared" si="2"/>
        <v>0</v>
      </c>
      <c r="V28" s="15">
        <f t="shared" si="2"/>
        <v>0</v>
      </c>
      <c r="W28" s="15">
        <f t="shared" si="2"/>
        <v>0</v>
      </c>
      <c r="X28" s="15"/>
    </row>
    <row r="45" spans="1:1" ht="27.6" customHeight="1" x14ac:dyDescent="0.3"/>
    <row r="46" spans="1:1" ht="23.4" customHeight="1" x14ac:dyDescent="0.3"/>
    <row r="47" spans="1:1" ht="22.2" customHeight="1" x14ac:dyDescent="0.3"/>
    <row r="48" spans="1:1" ht="0.6" hidden="1" customHeight="1" x14ac:dyDescent="0.3">
      <c r="A48" s="16">
        <v>0</v>
      </c>
    </row>
    <row r="49" spans="1:15" ht="23.4" hidden="1" customHeight="1" x14ac:dyDescent="0.3">
      <c r="A49" s="16">
        <v>1</v>
      </c>
      <c r="B49" s="16" t="s">
        <v>26</v>
      </c>
      <c r="C49" s="16" t="s">
        <v>36</v>
      </c>
      <c r="D49" s="16" t="s">
        <v>49</v>
      </c>
      <c r="E49" s="18" t="s">
        <v>20</v>
      </c>
      <c r="F49" s="24">
        <v>120000</v>
      </c>
      <c r="G49" s="43" t="s">
        <v>289</v>
      </c>
      <c r="H49" s="43" t="s">
        <v>358</v>
      </c>
      <c r="I49" s="16">
        <v>6</v>
      </c>
      <c r="J49" s="16">
        <v>3</v>
      </c>
      <c r="K49" s="16" t="s">
        <v>62</v>
      </c>
      <c r="L49" t="s">
        <v>63</v>
      </c>
      <c r="M49" s="16" t="s">
        <v>65</v>
      </c>
      <c r="N49" s="16" t="s">
        <v>66</v>
      </c>
      <c r="O49" s="44">
        <v>50000</v>
      </c>
    </row>
    <row r="50" spans="1:15" ht="24" hidden="1" customHeight="1" x14ac:dyDescent="0.3">
      <c r="A50" s="16">
        <v>2</v>
      </c>
      <c r="B50" s="16" t="s">
        <v>27</v>
      </c>
      <c r="C50" s="16" t="s">
        <v>37</v>
      </c>
      <c r="E50" s="20" t="s">
        <v>69</v>
      </c>
      <c r="F50" s="25">
        <v>120000</v>
      </c>
      <c r="G50" s="43" t="s">
        <v>290</v>
      </c>
      <c r="H50" s="43" t="s">
        <v>359</v>
      </c>
      <c r="I50" s="16">
        <v>6</v>
      </c>
      <c r="J50" s="16">
        <v>3</v>
      </c>
      <c r="K50" s="16" t="s">
        <v>62</v>
      </c>
      <c r="L50" t="s">
        <v>62</v>
      </c>
      <c r="M50" s="16" t="s">
        <v>65</v>
      </c>
      <c r="N50" s="16" t="s">
        <v>360</v>
      </c>
      <c r="O50" s="44">
        <v>80000</v>
      </c>
    </row>
    <row r="51" spans="1:15" ht="21" hidden="1" customHeight="1" x14ac:dyDescent="0.3">
      <c r="A51" s="16">
        <v>3</v>
      </c>
      <c r="B51" s="16" t="s">
        <v>28</v>
      </c>
      <c r="C51" s="16" t="s">
        <v>38</v>
      </c>
      <c r="E51" s="20" t="s">
        <v>68</v>
      </c>
      <c r="F51" s="25">
        <v>120000</v>
      </c>
      <c r="G51" s="43" t="s">
        <v>291</v>
      </c>
      <c r="H51" s="43" t="s">
        <v>361</v>
      </c>
      <c r="I51" s="16">
        <v>7</v>
      </c>
      <c r="J51" s="16">
        <v>3</v>
      </c>
      <c r="K51" s="16" t="s">
        <v>62</v>
      </c>
      <c r="L51" t="s">
        <v>64</v>
      </c>
      <c r="M51" s="16" t="s">
        <v>65</v>
      </c>
      <c r="N51" s="16" t="s">
        <v>362</v>
      </c>
      <c r="O51" s="44">
        <v>90000</v>
      </c>
    </row>
    <row r="52" spans="1:15" ht="20.399999999999999" hidden="1" customHeight="1" x14ac:dyDescent="0.3">
      <c r="A52" s="16">
        <v>4</v>
      </c>
      <c r="B52" s="16" t="s">
        <v>29</v>
      </c>
      <c r="C52" s="16" t="s">
        <v>39</v>
      </c>
      <c r="E52" s="19" t="s">
        <v>97</v>
      </c>
      <c r="F52" s="25">
        <v>140000</v>
      </c>
      <c r="G52" s="43" t="s">
        <v>384</v>
      </c>
      <c r="H52" s="43" t="s">
        <v>363</v>
      </c>
      <c r="I52" s="16">
        <v>6</v>
      </c>
      <c r="J52" s="16">
        <v>4</v>
      </c>
      <c r="K52" s="16" t="s">
        <v>62</v>
      </c>
      <c r="L52" t="s">
        <v>64</v>
      </c>
      <c r="M52" s="16" t="s">
        <v>80</v>
      </c>
      <c r="N52" s="16" t="s">
        <v>364</v>
      </c>
      <c r="O52" s="44">
        <v>110000</v>
      </c>
    </row>
    <row r="53" spans="1:15" ht="30" hidden="1" customHeight="1" x14ac:dyDescent="0.3">
      <c r="A53" s="16">
        <v>5</v>
      </c>
      <c r="B53" s="16" t="s">
        <v>34</v>
      </c>
      <c r="C53" s="16" t="s">
        <v>40</v>
      </c>
      <c r="E53" s="20" t="s">
        <v>114</v>
      </c>
      <c r="F53" s="25">
        <v>140000</v>
      </c>
      <c r="G53" s="43" t="s">
        <v>291</v>
      </c>
      <c r="H53" s="43"/>
      <c r="K53" s="43"/>
      <c r="N53" s="16"/>
    </row>
    <row r="54" spans="1:15" ht="23.4" hidden="1" customHeight="1" x14ac:dyDescent="0.3">
      <c r="A54" s="16">
        <v>6</v>
      </c>
      <c r="B54" s="16" t="s">
        <v>30</v>
      </c>
      <c r="C54" s="16" t="s">
        <v>41</v>
      </c>
      <c r="E54" s="19" t="s">
        <v>288</v>
      </c>
      <c r="F54" s="25">
        <v>100000</v>
      </c>
      <c r="G54" s="43" t="s">
        <v>297</v>
      </c>
      <c r="H54" s="43" t="s">
        <v>70</v>
      </c>
      <c r="I54" s="16">
        <v>6</v>
      </c>
      <c r="J54" s="16">
        <v>2</v>
      </c>
      <c r="K54" s="43" t="s">
        <v>62</v>
      </c>
      <c r="L54" s="16" t="s">
        <v>63</v>
      </c>
      <c r="M54" s="16" t="s">
        <v>65</v>
      </c>
      <c r="N54" s="43" t="s">
        <v>71</v>
      </c>
      <c r="O54" s="44">
        <v>45000</v>
      </c>
    </row>
    <row r="55" spans="1:15" ht="25.8" hidden="1" customHeight="1" x14ac:dyDescent="0.3">
      <c r="A55" s="16">
        <v>7</v>
      </c>
      <c r="B55" s="16" t="s">
        <v>31</v>
      </c>
      <c r="C55" s="16" t="s">
        <v>43</v>
      </c>
      <c r="E55" s="19" t="s">
        <v>130</v>
      </c>
      <c r="F55" s="25">
        <v>100000</v>
      </c>
      <c r="G55" s="43" t="s">
        <v>298</v>
      </c>
      <c r="H55" s="43" t="s">
        <v>72</v>
      </c>
      <c r="I55" s="16">
        <v>4</v>
      </c>
      <c r="J55" s="16">
        <v>4</v>
      </c>
      <c r="K55" s="43" t="s">
        <v>63</v>
      </c>
      <c r="L55" s="16" t="s">
        <v>64</v>
      </c>
      <c r="M55" s="16" t="s">
        <v>75</v>
      </c>
      <c r="N55" s="43" t="s">
        <v>76</v>
      </c>
      <c r="O55" s="44">
        <v>90000</v>
      </c>
    </row>
    <row r="56" spans="1:15" ht="27.6" hidden="1" customHeight="1" x14ac:dyDescent="0.3">
      <c r="A56" s="16">
        <v>8</v>
      </c>
      <c r="C56" s="16" t="s">
        <v>44</v>
      </c>
      <c r="E56" s="20" t="s">
        <v>133</v>
      </c>
      <c r="F56" s="25">
        <v>100000</v>
      </c>
      <c r="G56" s="43" t="s">
        <v>297</v>
      </c>
      <c r="H56" s="43" t="s">
        <v>324</v>
      </c>
      <c r="I56" s="16">
        <v>4</v>
      </c>
      <c r="J56" s="16">
        <v>5</v>
      </c>
      <c r="K56" s="43" t="s">
        <v>64</v>
      </c>
      <c r="L56" s="16" t="s">
        <v>64</v>
      </c>
      <c r="M56" s="16" t="s">
        <v>75</v>
      </c>
      <c r="N56" s="43" t="s">
        <v>78</v>
      </c>
      <c r="O56" s="44">
        <v>115000</v>
      </c>
    </row>
    <row r="57" spans="1:15" ht="24.6" hidden="1" customHeight="1" x14ac:dyDescent="0.3">
      <c r="A57" s="16">
        <v>9</v>
      </c>
      <c r="C57" s="16" t="s">
        <v>45</v>
      </c>
      <c r="E57" s="70" t="s">
        <v>372</v>
      </c>
      <c r="F57" s="71">
        <v>100000</v>
      </c>
      <c r="G57" s="43" t="s">
        <v>381</v>
      </c>
      <c r="H57" s="43"/>
      <c r="K57" s="43"/>
      <c r="N57" s="43"/>
    </row>
    <row r="58" spans="1:15" ht="22.8" hidden="1" customHeight="1" thickBot="1" x14ac:dyDescent="0.35">
      <c r="A58" s="16">
        <v>10</v>
      </c>
      <c r="C58" s="16" t="s">
        <v>46</v>
      </c>
      <c r="E58" s="17" t="s">
        <v>149</v>
      </c>
      <c r="F58" s="25">
        <v>120000</v>
      </c>
      <c r="G58" s="43" t="s">
        <v>299</v>
      </c>
      <c r="H58" s="43" t="s">
        <v>79</v>
      </c>
      <c r="I58" s="16">
        <v>6</v>
      </c>
      <c r="J58" s="16">
        <v>3</v>
      </c>
      <c r="K58" s="43" t="s">
        <v>62</v>
      </c>
      <c r="L58" s="16" t="s">
        <v>63</v>
      </c>
      <c r="M58" s="16" t="s">
        <v>80</v>
      </c>
      <c r="N58" s="43" t="s">
        <v>81</v>
      </c>
      <c r="O58" s="44">
        <v>60000</v>
      </c>
    </row>
    <row r="59" spans="1:15" ht="25.8" hidden="1" customHeight="1" thickBot="1" x14ac:dyDescent="0.35">
      <c r="A59" s="16">
        <v>11</v>
      </c>
      <c r="C59" s="16" t="s">
        <v>47</v>
      </c>
      <c r="E59" s="17" t="s">
        <v>156</v>
      </c>
      <c r="F59" s="25">
        <v>120000</v>
      </c>
      <c r="G59" s="43" t="s">
        <v>300</v>
      </c>
      <c r="H59" s="43" t="s">
        <v>82</v>
      </c>
      <c r="I59" s="16">
        <v>5</v>
      </c>
      <c r="J59" s="16">
        <v>4</v>
      </c>
      <c r="K59" s="43" t="s">
        <v>62</v>
      </c>
      <c r="L59" s="16" t="s">
        <v>64</v>
      </c>
      <c r="M59" s="16" t="s">
        <v>75</v>
      </c>
      <c r="N59" s="43" t="s">
        <v>90</v>
      </c>
      <c r="O59" s="44">
        <v>100000</v>
      </c>
    </row>
    <row r="60" spans="1:15" ht="24.6" hidden="1" customHeight="1" x14ac:dyDescent="0.3">
      <c r="A60" s="16">
        <v>12</v>
      </c>
      <c r="C60" s="16" t="s">
        <v>52</v>
      </c>
      <c r="E60" s="19" t="s">
        <v>159</v>
      </c>
      <c r="F60" s="25">
        <v>100000</v>
      </c>
      <c r="G60" s="43" t="s">
        <v>297</v>
      </c>
      <c r="H60" s="43" t="s">
        <v>83</v>
      </c>
      <c r="I60" s="16">
        <v>4</v>
      </c>
      <c r="J60" s="16">
        <v>5</v>
      </c>
      <c r="K60" s="43" t="s">
        <v>64</v>
      </c>
      <c r="L60" s="16" t="s">
        <v>64</v>
      </c>
      <c r="M60" s="16" t="s">
        <v>75</v>
      </c>
      <c r="N60" s="43" t="s">
        <v>84</v>
      </c>
      <c r="O60" s="44">
        <v>115000</v>
      </c>
    </row>
    <row r="61" spans="1:15" ht="21" hidden="1" customHeight="1" x14ac:dyDescent="0.3">
      <c r="C61" s="16" t="s">
        <v>53</v>
      </c>
      <c r="E61" s="19" t="s">
        <v>163</v>
      </c>
      <c r="F61" s="25">
        <v>100000</v>
      </c>
      <c r="G61" s="43" t="s">
        <v>301</v>
      </c>
      <c r="H61" s="43" t="s">
        <v>85</v>
      </c>
      <c r="I61" s="16">
        <v>5</v>
      </c>
      <c r="J61" s="16">
        <v>5</v>
      </c>
      <c r="K61" s="43" t="s">
        <v>63</v>
      </c>
      <c r="L61" s="16" t="s">
        <v>64</v>
      </c>
      <c r="M61" s="16" t="s">
        <v>75</v>
      </c>
      <c r="N61" s="43" t="s">
        <v>86</v>
      </c>
      <c r="O61" s="44">
        <v>140000</v>
      </c>
    </row>
    <row r="62" spans="1:15" ht="23.4" hidden="1" customHeight="1" x14ac:dyDescent="0.3">
      <c r="C62" s="16" t="s">
        <v>54</v>
      </c>
      <c r="E62" s="20" t="s">
        <v>170</v>
      </c>
      <c r="F62" s="25">
        <v>140000</v>
      </c>
      <c r="G62" s="43" t="s">
        <v>301</v>
      </c>
      <c r="H62" s="43" t="s">
        <v>87</v>
      </c>
      <c r="I62" s="16">
        <v>5</v>
      </c>
      <c r="J62" s="16">
        <v>5</v>
      </c>
      <c r="K62" s="43" t="s">
        <v>63</v>
      </c>
      <c r="L62" s="16" t="s">
        <v>88</v>
      </c>
      <c r="M62" s="16" t="s">
        <v>80</v>
      </c>
      <c r="N62" s="43" t="s">
        <v>89</v>
      </c>
      <c r="O62" s="45">
        <v>150000</v>
      </c>
    </row>
    <row r="63" spans="1:15" ht="22.8" hidden="1" customHeight="1" x14ac:dyDescent="0.3">
      <c r="C63" s="16" t="s">
        <v>55</v>
      </c>
      <c r="E63" s="20" t="s">
        <v>171</v>
      </c>
      <c r="F63" s="25">
        <v>140000</v>
      </c>
      <c r="G63" s="43" t="s">
        <v>302</v>
      </c>
      <c r="H63" s="43"/>
      <c r="K63" s="43"/>
      <c r="N63" s="43"/>
    </row>
    <row r="64" spans="1:15" ht="19.8" hidden="1" customHeight="1" x14ac:dyDescent="0.3">
      <c r="C64" s="16" t="s">
        <v>56</v>
      </c>
      <c r="E64" s="19" t="s">
        <v>22</v>
      </c>
      <c r="F64" s="25">
        <v>140000</v>
      </c>
      <c r="G64" s="43" t="s">
        <v>289</v>
      </c>
      <c r="H64" s="43" t="s">
        <v>91</v>
      </c>
      <c r="I64" s="16">
        <v>6</v>
      </c>
      <c r="J64" s="16">
        <v>3</v>
      </c>
      <c r="K64" s="43" t="s">
        <v>62</v>
      </c>
      <c r="L64" s="16" t="s">
        <v>63</v>
      </c>
      <c r="M64" s="16" t="s">
        <v>65</v>
      </c>
      <c r="N64" s="43" t="s">
        <v>92</v>
      </c>
      <c r="O64" s="44">
        <v>40000</v>
      </c>
    </row>
    <row r="65" spans="1:15" ht="21" hidden="1" customHeight="1" x14ac:dyDescent="0.3">
      <c r="C65" s="16" t="s">
        <v>57</v>
      </c>
      <c r="E65" s="20" t="s">
        <v>196</v>
      </c>
      <c r="F65" s="25">
        <v>140000</v>
      </c>
      <c r="G65" s="43" t="s">
        <v>303</v>
      </c>
      <c r="H65" s="43" t="s">
        <v>93</v>
      </c>
      <c r="I65" s="16">
        <v>4</v>
      </c>
      <c r="J65" s="16">
        <v>3</v>
      </c>
      <c r="K65" s="43" t="s">
        <v>63</v>
      </c>
      <c r="L65" s="16" t="s">
        <v>73</v>
      </c>
      <c r="M65" s="16" t="s">
        <v>75</v>
      </c>
      <c r="N65" s="43" t="s">
        <v>389</v>
      </c>
      <c r="O65" s="44">
        <v>70000</v>
      </c>
    </row>
    <row r="66" spans="1:15" ht="27.6" hidden="1" customHeight="1" x14ac:dyDescent="0.3">
      <c r="B66" s="16" t="s">
        <v>313</v>
      </c>
      <c r="E66" s="19" t="s">
        <v>23</v>
      </c>
      <c r="F66" s="25">
        <v>120000</v>
      </c>
      <c r="G66" s="43" t="s">
        <v>304</v>
      </c>
      <c r="H66" s="43" t="s">
        <v>95</v>
      </c>
      <c r="I66" s="16">
        <v>6</v>
      </c>
      <c r="J66" s="16">
        <v>4</v>
      </c>
      <c r="K66" s="43" t="s">
        <v>63</v>
      </c>
      <c r="L66" s="16" t="s">
        <v>73</v>
      </c>
      <c r="M66" s="16" t="s">
        <v>75</v>
      </c>
      <c r="N66" s="43" t="s">
        <v>96</v>
      </c>
      <c r="O66" s="44">
        <v>130000</v>
      </c>
    </row>
    <row r="67" spans="1:15" ht="2.4" hidden="1" customHeight="1" x14ac:dyDescent="0.3">
      <c r="A67" s="16" t="s">
        <v>292</v>
      </c>
      <c r="B67" s="16" t="s">
        <v>293</v>
      </c>
      <c r="E67" s="21" t="s">
        <v>24</v>
      </c>
      <c r="F67" s="25">
        <v>140000</v>
      </c>
      <c r="G67" s="43" t="s">
        <v>305</v>
      </c>
      <c r="H67" s="43" t="s">
        <v>87</v>
      </c>
      <c r="I67" s="16">
        <v>5</v>
      </c>
      <c r="J67" s="16">
        <v>5</v>
      </c>
      <c r="K67" s="43" t="s">
        <v>63</v>
      </c>
      <c r="L67" s="16" t="s">
        <v>88</v>
      </c>
      <c r="M67" s="16" t="s">
        <v>80</v>
      </c>
      <c r="N67" s="43" t="s">
        <v>388</v>
      </c>
      <c r="O67" s="44">
        <v>150000</v>
      </c>
    </row>
    <row r="68" spans="1:15" ht="24.6" hidden="1" customHeight="1" x14ac:dyDescent="0.3">
      <c r="B68" s="16" t="s">
        <v>294</v>
      </c>
      <c r="E68" s="19" t="s">
        <v>220</v>
      </c>
      <c r="F68" s="25">
        <v>140000</v>
      </c>
      <c r="G68" s="43" t="s">
        <v>306</v>
      </c>
      <c r="H68" s="43" t="s">
        <v>385</v>
      </c>
      <c r="I68" s="16">
        <v>6</v>
      </c>
      <c r="J68" s="16">
        <v>3</v>
      </c>
      <c r="K68" s="43" t="s">
        <v>62</v>
      </c>
      <c r="L68" s="16" t="s">
        <v>64</v>
      </c>
      <c r="M68" s="16" t="s">
        <v>65</v>
      </c>
      <c r="N68" s="43" t="s">
        <v>119</v>
      </c>
      <c r="O68" s="44">
        <v>70000</v>
      </c>
    </row>
    <row r="69" spans="1:15" ht="27.6" hidden="1" customHeight="1" x14ac:dyDescent="0.3">
      <c r="B69" s="16" t="s">
        <v>24</v>
      </c>
      <c r="E69" s="19" t="s">
        <v>237</v>
      </c>
      <c r="F69" s="25">
        <v>140000</v>
      </c>
      <c r="G69" s="43" t="s">
        <v>301</v>
      </c>
      <c r="H69" s="43" t="s">
        <v>386</v>
      </c>
      <c r="I69" s="16">
        <v>5</v>
      </c>
      <c r="J69" s="16">
        <v>3</v>
      </c>
      <c r="K69" s="43" t="s">
        <v>63</v>
      </c>
      <c r="L69" s="16" t="s">
        <v>73</v>
      </c>
      <c r="M69" s="16" t="s">
        <v>75</v>
      </c>
      <c r="N69" s="43" t="s">
        <v>387</v>
      </c>
      <c r="O69" s="44">
        <v>80000</v>
      </c>
    </row>
    <row r="70" spans="1:15" ht="21.6" hidden="1" customHeight="1" x14ac:dyDescent="0.3">
      <c r="B70" s="16" t="s">
        <v>295</v>
      </c>
      <c r="E70" s="19" t="s">
        <v>245</v>
      </c>
      <c r="F70" s="25">
        <v>120000</v>
      </c>
      <c r="G70" s="43" t="s">
        <v>307</v>
      </c>
      <c r="H70" s="43"/>
      <c r="K70" s="43"/>
      <c r="N70" s="43"/>
    </row>
    <row r="71" spans="1:15" ht="24.6" hidden="1" customHeight="1" x14ac:dyDescent="0.3">
      <c r="B71" s="16" t="s">
        <v>296</v>
      </c>
      <c r="E71" s="19" t="s">
        <v>251</v>
      </c>
      <c r="F71" s="25">
        <v>140000</v>
      </c>
      <c r="G71" s="43" t="s">
        <v>303</v>
      </c>
      <c r="H71" s="43" t="s">
        <v>98</v>
      </c>
      <c r="I71" s="16">
        <v>6</v>
      </c>
      <c r="J71" s="16">
        <v>3</v>
      </c>
      <c r="K71" s="43" t="s">
        <v>62</v>
      </c>
      <c r="L71" s="16" t="s">
        <v>63</v>
      </c>
      <c r="M71" s="16" t="s">
        <v>80</v>
      </c>
      <c r="N71" s="43" t="s">
        <v>90</v>
      </c>
      <c r="O71" s="44">
        <v>50000</v>
      </c>
    </row>
    <row r="72" spans="1:15" ht="26.4" hidden="1" customHeight="1" x14ac:dyDescent="0.3">
      <c r="B72" s="16" t="s">
        <v>383</v>
      </c>
      <c r="E72" s="19" t="s">
        <v>25</v>
      </c>
      <c r="F72" s="25">
        <v>100000</v>
      </c>
      <c r="G72" s="43" t="s">
        <v>308</v>
      </c>
      <c r="H72" s="43" t="s">
        <v>99</v>
      </c>
      <c r="I72" s="16">
        <v>6</v>
      </c>
      <c r="J72" s="16">
        <v>3</v>
      </c>
      <c r="K72" s="43" t="s">
        <v>62</v>
      </c>
      <c r="L72" s="16" t="s">
        <v>62</v>
      </c>
      <c r="M72" s="16" t="s">
        <v>80</v>
      </c>
      <c r="N72" s="43" t="s">
        <v>100</v>
      </c>
      <c r="O72" s="44">
        <v>75000</v>
      </c>
    </row>
    <row r="73" spans="1:15" ht="27.6" hidden="1" customHeight="1" x14ac:dyDescent="0.3">
      <c r="E73" s="20" t="s">
        <v>265</v>
      </c>
      <c r="F73" s="25">
        <v>120000</v>
      </c>
      <c r="G73" s="43" t="s">
        <v>309</v>
      </c>
      <c r="H73" s="43" t="s">
        <v>101</v>
      </c>
      <c r="I73" s="16">
        <v>6</v>
      </c>
      <c r="J73" s="16">
        <v>2</v>
      </c>
      <c r="K73" s="43" t="s">
        <v>62</v>
      </c>
      <c r="L73" s="16" t="s">
        <v>63</v>
      </c>
      <c r="M73" s="16" t="s">
        <v>65</v>
      </c>
      <c r="N73" s="43" t="s">
        <v>102</v>
      </c>
      <c r="O73" s="44">
        <v>40000</v>
      </c>
    </row>
    <row r="74" spans="1:15" ht="26.4" hidden="1" customHeight="1" x14ac:dyDescent="0.3">
      <c r="E74" s="20" t="s">
        <v>277</v>
      </c>
      <c r="F74" s="25">
        <v>140000</v>
      </c>
      <c r="G74" s="43" t="s">
        <v>310</v>
      </c>
      <c r="H74" s="43" t="s">
        <v>103</v>
      </c>
      <c r="I74" s="16">
        <v>5</v>
      </c>
      <c r="J74" s="16">
        <v>3</v>
      </c>
      <c r="K74" s="43" t="s">
        <v>62</v>
      </c>
      <c r="L74" s="16" t="s">
        <v>64</v>
      </c>
      <c r="M74" s="16" t="s">
        <v>75</v>
      </c>
      <c r="N74" s="43" t="s">
        <v>106</v>
      </c>
      <c r="O74" s="44">
        <v>50000</v>
      </c>
    </row>
    <row r="75" spans="1:15" ht="24.6" hidden="1" customHeight="1" x14ac:dyDescent="0.3">
      <c r="E75" s="19" t="s">
        <v>281</v>
      </c>
      <c r="F75" s="25">
        <v>120000</v>
      </c>
      <c r="G75" s="43" t="s">
        <v>302</v>
      </c>
      <c r="H75" s="43" t="s">
        <v>104</v>
      </c>
      <c r="I75" s="16">
        <v>7</v>
      </c>
      <c r="J75" s="16">
        <v>3</v>
      </c>
      <c r="K75" s="43" t="s">
        <v>62</v>
      </c>
      <c r="L75" s="16" t="s">
        <v>63</v>
      </c>
      <c r="M75" s="16" t="s">
        <v>65</v>
      </c>
      <c r="N75" s="43" t="s">
        <v>105</v>
      </c>
      <c r="O75" s="44">
        <v>50000</v>
      </c>
    </row>
    <row r="76" spans="1:15" ht="27.6" hidden="1" customHeight="1" thickBot="1" x14ac:dyDescent="0.35">
      <c r="E76" s="22" t="s">
        <v>287</v>
      </c>
      <c r="F76" s="26">
        <v>100000</v>
      </c>
      <c r="G76" s="43" t="s">
        <v>297</v>
      </c>
      <c r="H76" s="43" t="s">
        <v>107</v>
      </c>
      <c r="I76" s="16">
        <v>6</v>
      </c>
      <c r="J76" s="16">
        <v>3</v>
      </c>
      <c r="K76" s="43" t="s">
        <v>108</v>
      </c>
      <c r="L76" s="16" t="s">
        <v>62</v>
      </c>
      <c r="M76" s="16" t="s">
        <v>80</v>
      </c>
      <c r="N76" s="43" t="s">
        <v>106</v>
      </c>
      <c r="O76" s="44">
        <v>75000</v>
      </c>
    </row>
    <row r="77" spans="1:15" ht="23.4" hidden="1" customHeight="1" x14ac:dyDescent="0.3">
      <c r="H77" s="43" t="s">
        <v>109</v>
      </c>
      <c r="I77" s="16">
        <v>4</v>
      </c>
      <c r="J77" s="16">
        <v>5</v>
      </c>
      <c r="K77" s="43" t="s">
        <v>64</v>
      </c>
      <c r="L77" s="16" t="s">
        <v>64</v>
      </c>
      <c r="M77" s="16" t="s">
        <v>75</v>
      </c>
      <c r="N77" s="43" t="s">
        <v>84</v>
      </c>
      <c r="O77" s="44">
        <v>115000</v>
      </c>
    </row>
    <row r="78" spans="1:15" ht="24" hidden="1" customHeight="1" x14ac:dyDescent="0.3">
      <c r="H78" s="43" t="s">
        <v>110</v>
      </c>
      <c r="I78" s="16">
        <v>5</v>
      </c>
      <c r="J78" s="16">
        <v>5</v>
      </c>
      <c r="K78" s="43" t="s">
        <v>63</v>
      </c>
      <c r="L78" s="16" t="s">
        <v>64</v>
      </c>
      <c r="M78" s="16" t="s">
        <v>75</v>
      </c>
      <c r="N78" s="43" t="s">
        <v>86</v>
      </c>
      <c r="O78" s="44">
        <v>140000</v>
      </c>
    </row>
    <row r="79" spans="1:15" ht="1.8" hidden="1" customHeight="1" x14ac:dyDescent="0.3">
      <c r="G79" s="43"/>
      <c r="H79" s="43" t="s">
        <v>111</v>
      </c>
      <c r="I79" s="16">
        <v>5</v>
      </c>
      <c r="J79" s="16">
        <v>5</v>
      </c>
      <c r="K79" s="43" t="s">
        <v>63</v>
      </c>
      <c r="L79" s="16" t="s">
        <v>88</v>
      </c>
      <c r="M79" s="16" t="s">
        <v>80</v>
      </c>
      <c r="N79" s="43" t="s">
        <v>89</v>
      </c>
      <c r="O79" s="44">
        <v>150000</v>
      </c>
    </row>
    <row r="80" spans="1:15" ht="26.4" hidden="1" customHeight="1" x14ac:dyDescent="0.3">
      <c r="G80" s="43"/>
      <c r="H80" s="43" t="s">
        <v>112</v>
      </c>
      <c r="I80" s="16">
        <v>6</v>
      </c>
      <c r="J80" s="16">
        <v>5</v>
      </c>
      <c r="K80" s="43" t="s">
        <v>63</v>
      </c>
      <c r="L80" s="16" t="s">
        <v>88</v>
      </c>
      <c r="M80" s="16" t="s">
        <v>80</v>
      </c>
      <c r="N80" s="43" t="s">
        <v>113</v>
      </c>
      <c r="O80" s="44">
        <v>150000</v>
      </c>
    </row>
    <row r="81" spans="7:15" ht="25.8" hidden="1" customHeight="1" x14ac:dyDescent="0.3">
      <c r="G81" s="43"/>
      <c r="H81" s="43"/>
      <c r="K81" s="43"/>
      <c r="N81" s="43"/>
    </row>
    <row r="82" spans="7:15" ht="33" hidden="1" customHeight="1" x14ac:dyDescent="0.3">
      <c r="G82" s="43"/>
      <c r="H82" s="43" t="s">
        <v>115</v>
      </c>
      <c r="I82" s="16">
        <v>6</v>
      </c>
      <c r="J82" s="16">
        <v>3</v>
      </c>
      <c r="K82" s="43" t="s">
        <v>108</v>
      </c>
      <c r="L82" s="16" t="s">
        <v>63</v>
      </c>
      <c r="M82" s="16" t="s">
        <v>80</v>
      </c>
      <c r="N82" s="43" t="s">
        <v>90</v>
      </c>
      <c r="O82" s="44">
        <v>70000</v>
      </c>
    </row>
    <row r="83" spans="7:15" ht="27.6" hidden="1" customHeight="1" x14ac:dyDescent="0.3">
      <c r="G83" s="43"/>
      <c r="H83" s="43" t="s">
        <v>317</v>
      </c>
      <c r="I83" s="16">
        <v>7</v>
      </c>
      <c r="J83" s="16">
        <v>3</v>
      </c>
      <c r="K83" s="43" t="s">
        <v>108</v>
      </c>
      <c r="L83" s="16" t="s">
        <v>62</v>
      </c>
      <c r="M83" s="16" t="s">
        <v>65</v>
      </c>
      <c r="N83" s="43" t="s">
        <v>116</v>
      </c>
      <c r="O83" s="44">
        <v>80000</v>
      </c>
    </row>
    <row r="84" spans="7:15" ht="28.8" hidden="1" customHeight="1" x14ac:dyDescent="0.3">
      <c r="G84" s="43"/>
      <c r="H84" s="43" t="s">
        <v>316</v>
      </c>
      <c r="I84" s="16">
        <v>7</v>
      </c>
      <c r="J84" s="16">
        <v>3</v>
      </c>
      <c r="K84" s="43" t="s">
        <v>108</v>
      </c>
      <c r="L84" s="16" t="s">
        <v>63</v>
      </c>
      <c r="M84" s="16" t="s">
        <v>80</v>
      </c>
      <c r="N84" s="43" t="s">
        <v>117</v>
      </c>
      <c r="O84" s="44">
        <v>100000</v>
      </c>
    </row>
    <row r="85" spans="7:15" ht="30" hidden="1" customHeight="1" x14ac:dyDescent="0.3">
      <c r="G85" s="43"/>
      <c r="H85" s="43" t="s">
        <v>118</v>
      </c>
      <c r="I85" s="16">
        <v>7</v>
      </c>
      <c r="J85" s="16">
        <v>3</v>
      </c>
      <c r="K85" s="43" t="s">
        <v>108</v>
      </c>
      <c r="L85" s="16" t="s">
        <v>64</v>
      </c>
      <c r="M85" s="16" t="s">
        <v>65</v>
      </c>
      <c r="N85" s="43" t="s">
        <v>119</v>
      </c>
      <c r="O85" s="44">
        <v>85000</v>
      </c>
    </row>
    <row r="86" spans="7:15" ht="25.8" hidden="1" customHeight="1" x14ac:dyDescent="0.3">
      <c r="G86" s="43"/>
      <c r="H86" s="43" t="s">
        <v>120</v>
      </c>
      <c r="I86" s="16">
        <v>7</v>
      </c>
      <c r="J86" s="16">
        <v>3</v>
      </c>
      <c r="K86" s="43" t="s">
        <v>108</v>
      </c>
      <c r="L86" s="16" t="s">
        <v>64</v>
      </c>
      <c r="M86" s="16" t="s">
        <v>65</v>
      </c>
      <c r="N86" s="43" t="s">
        <v>121</v>
      </c>
      <c r="O86" s="44">
        <v>110000</v>
      </c>
    </row>
    <row r="87" spans="7:15" ht="20.399999999999999" hidden="1" customHeight="1" x14ac:dyDescent="0.3">
      <c r="G87" s="43"/>
      <c r="H87" s="43"/>
      <c r="K87" s="43"/>
      <c r="N87" s="43"/>
    </row>
    <row r="88" spans="7:15" ht="23.4" hidden="1" customHeight="1" x14ac:dyDescent="0.3">
      <c r="G88" s="43"/>
      <c r="H88" s="43" t="s">
        <v>122</v>
      </c>
      <c r="I88" s="16">
        <v>4</v>
      </c>
      <c r="J88" s="16">
        <v>3</v>
      </c>
      <c r="K88" s="43" t="s">
        <v>63</v>
      </c>
      <c r="L88" s="16" t="s">
        <v>64</v>
      </c>
      <c r="M88" s="16" t="s">
        <v>75</v>
      </c>
      <c r="N88" s="43" t="s">
        <v>94</v>
      </c>
      <c r="O88" s="44">
        <v>70000</v>
      </c>
    </row>
    <row r="89" spans="7:15" ht="27.6" hidden="1" customHeight="1" x14ac:dyDescent="0.3">
      <c r="G89" s="43"/>
      <c r="H89" s="43" t="s">
        <v>318</v>
      </c>
      <c r="I89" s="16">
        <v>6</v>
      </c>
      <c r="J89" s="16">
        <v>3</v>
      </c>
      <c r="K89" s="43" t="s">
        <v>62</v>
      </c>
      <c r="L89" s="16" t="s">
        <v>63</v>
      </c>
      <c r="M89" s="16" t="s">
        <v>80</v>
      </c>
      <c r="N89" s="43" t="s">
        <v>123</v>
      </c>
      <c r="O89" s="44">
        <v>85000</v>
      </c>
    </row>
    <row r="90" spans="7:15" ht="27.6" hidden="1" customHeight="1" x14ac:dyDescent="0.3">
      <c r="G90" s="43"/>
      <c r="H90" s="43" t="s">
        <v>319</v>
      </c>
      <c r="I90" s="16">
        <v>5</v>
      </c>
      <c r="J90" s="16">
        <v>3</v>
      </c>
      <c r="K90" s="43" t="s">
        <v>62</v>
      </c>
      <c r="L90" s="16" t="s">
        <v>63</v>
      </c>
      <c r="M90" s="16" t="s">
        <v>75</v>
      </c>
      <c r="N90" s="43" t="s">
        <v>124</v>
      </c>
      <c r="O90" s="44">
        <v>80000</v>
      </c>
    </row>
    <row r="91" spans="7:15" ht="30" hidden="1" customHeight="1" x14ac:dyDescent="0.3">
      <c r="G91" s="43"/>
      <c r="H91" s="43" t="s">
        <v>125</v>
      </c>
      <c r="I91" s="16">
        <v>5</v>
      </c>
      <c r="J91" s="16">
        <v>3</v>
      </c>
      <c r="K91" s="43" t="s">
        <v>63</v>
      </c>
      <c r="L91" s="16" t="s">
        <v>88</v>
      </c>
      <c r="M91" s="16" t="s">
        <v>80</v>
      </c>
      <c r="N91" s="43" t="s">
        <v>126</v>
      </c>
      <c r="O91" s="44">
        <v>95000</v>
      </c>
    </row>
    <row r="92" spans="7:15" ht="33.6" hidden="1" customHeight="1" x14ac:dyDescent="0.3">
      <c r="G92" s="43"/>
      <c r="H92" s="43" t="s">
        <v>127</v>
      </c>
      <c r="I92" s="16">
        <v>4</v>
      </c>
      <c r="J92" s="16">
        <v>7</v>
      </c>
      <c r="K92" s="43" t="s">
        <v>64</v>
      </c>
      <c r="L92" s="16" t="s">
        <v>88</v>
      </c>
      <c r="M92" s="16" t="s">
        <v>128</v>
      </c>
      <c r="N92" s="43" t="s">
        <v>129</v>
      </c>
      <c r="O92" s="44">
        <v>170000</v>
      </c>
    </row>
    <row r="93" spans="7:15" ht="32.4" hidden="1" customHeight="1" x14ac:dyDescent="0.3">
      <c r="G93" s="43"/>
      <c r="H93" s="43"/>
      <c r="K93" s="43"/>
      <c r="N93" s="43"/>
    </row>
    <row r="94" spans="7:15" ht="20.399999999999999" hidden="1" customHeight="1" x14ac:dyDescent="0.3">
      <c r="G94" s="43"/>
      <c r="H94" s="43" t="s">
        <v>320</v>
      </c>
      <c r="I94" s="16">
        <v>6</v>
      </c>
      <c r="J94" s="16">
        <v>3</v>
      </c>
      <c r="K94" s="43" t="s">
        <v>108</v>
      </c>
      <c r="L94" s="16" t="s">
        <v>63</v>
      </c>
      <c r="M94" s="16" t="s">
        <v>65</v>
      </c>
      <c r="N94" s="43" t="s">
        <v>90</v>
      </c>
      <c r="O94" s="44">
        <v>60000</v>
      </c>
    </row>
    <row r="95" spans="7:15" ht="23.4" hidden="1" customHeight="1" x14ac:dyDescent="0.3">
      <c r="G95" s="43"/>
      <c r="H95" s="43" t="s">
        <v>321</v>
      </c>
      <c r="I95" s="16">
        <v>6</v>
      </c>
      <c r="J95" s="16">
        <v>3</v>
      </c>
      <c r="K95" s="43" t="s">
        <v>108</v>
      </c>
      <c r="L95" s="16" t="s">
        <v>108</v>
      </c>
      <c r="M95" s="16" t="s">
        <v>65</v>
      </c>
      <c r="N95" s="43" t="s">
        <v>17</v>
      </c>
      <c r="O95" s="44">
        <v>75000</v>
      </c>
    </row>
    <row r="96" spans="7:15" ht="25.8" hidden="1" customHeight="1" x14ac:dyDescent="0.3">
      <c r="G96" s="43"/>
      <c r="H96" s="43" t="s">
        <v>322</v>
      </c>
      <c r="I96" s="16">
        <v>8</v>
      </c>
      <c r="J96" s="16">
        <v>3</v>
      </c>
      <c r="K96" s="43" t="s">
        <v>108</v>
      </c>
      <c r="L96" s="16" t="s">
        <v>63</v>
      </c>
      <c r="M96" s="16" t="s">
        <v>65</v>
      </c>
      <c r="N96" s="43" t="s">
        <v>131</v>
      </c>
      <c r="O96" s="44">
        <v>100000</v>
      </c>
    </row>
    <row r="97" spans="7:15" ht="0.6" hidden="1" customHeight="1" x14ac:dyDescent="0.3">
      <c r="G97" s="43"/>
      <c r="H97" s="43" t="s">
        <v>323</v>
      </c>
      <c r="I97" s="16">
        <v>7</v>
      </c>
      <c r="J97" s="16">
        <v>3</v>
      </c>
      <c r="K97" s="43" t="s">
        <v>108</v>
      </c>
      <c r="L97" s="16" t="s">
        <v>62</v>
      </c>
      <c r="M97" s="16" t="s">
        <v>80</v>
      </c>
      <c r="N97" s="43" t="s">
        <v>132</v>
      </c>
      <c r="O97" s="44">
        <v>115000</v>
      </c>
    </row>
    <row r="98" spans="7:15" ht="29.4" hidden="1" customHeight="1" x14ac:dyDescent="0.3">
      <c r="G98" s="43"/>
      <c r="H98" s="43"/>
      <c r="K98" s="43"/>
      <c r="N98" s="43"/>
      <c r="O98" s="44"/>
    </row>
    <row r="99" spans="7:15" ht="27.6" hidden="1" customHeight="1" x14ac:dyDescent="0.3">
      <c r="G99" s="43"/>
      <c r="H99" s="43" t="s">
        <v>373</v>
      </c>
      <c r="I99" s="16">
        <v>5</v>
      </c>
      <c r="J99" s="16">
        <v>2</v>
      </c>
      <c r="K99" s="43" t="s">
        <v>62</v>
      </c>
      <c r="L99" s="16" t="s">
        <v>63</v>
      </c>
      <c r="M99" s="16" t="s">
        <v>74</v>
      </c>
      <c r="N99" s="43" t="s">
        <v>374</v>
      </c>
      <c r="O99" s="44">
        <v>40000</v>
      </c>
    </row>
    <row r="100" spans="7:15" ht="25.8" hidden="1" customHeight="1" x14ac:dyDescent="0.3">
      <c r="G100" s="43"/>
      <c r="H100" s="43" t="s">
        <v>375</v>
      </c>
      <c r="I100" s="16">
        <v>5</v>
      </c>
      <c r="J100" s="16">
        <v>2</v>
      </c>
      <c r="K100" s="43" t="s">
        <v>62</v>
      </c>
      <c r="L100" s="16" t="s">
        <v>63</v>
      </c>
      <c r="M100" s="16" t="s">
        <v>65</v>
      </c>
      <c r="N100" s="43" t="s">
        <v>376</v>
      </c>
      <c r="O100" s="44">
        <v>55000</v>
      </c>
    </row>
    <row r="101" spans="7:15" ht="40.799999999999997" hidden="1" customHeight="1" x14ac:dyDescent="0.3">
      <c r="G101" s="43"/>
      <c r="H101" s="43" t="s">
        <v>377</v>
      </c>
      <c r="I101" s="16">
        <v>5</v>
      </c>
      <c r="J101" s="16">
        <v>2</v>
      </c>
      <c r="K101" s="43" t="s">
        <v>62</v>
      </c>
      <c r="L101" s="16" t="s">
        <v>62</v>
      </c>
      <c r="M101" s="16" t="s">
        <v>74</v>
      </c>
      <c r="N101" s="43" t="s">
        <v>378</v>
      </c>
      <c r="O101" s="44">
        <v>50000</v>
      </c>
    </row>
    <row r="102" spans="7:15" ht="38.4" hidden="1" customHeight="1" x14ac:dyDescent="0.3">
      <c r="G102" s="43"/>
      <c r="H102" s="43" t="s">
        <v>379</v>
      </c>
      <c r="I102" s="16">
        <v>7</v>
      </c>
      <c r="J102" s="16">
        <v>2</v>
      </c>
      <c r="K102" s="43" t="s">
        <v>108</v>
      </c>
      <c r="L102" s="16" t="s">
        <v>88</v>
      </c>
      <c r="M102" s="16" t="s">
        <v>73</v>
      </c>
      <c r="N102" s="43" t="s">
        <v>380</v>
      </c>
      <c r="O102" s="44">
        <v>50000</v>
      </c>
    </row>
    <row r="103" spans="7:15" ht="36" hidden="1" customHeight="1" x14ac:dyDescent="0.3">
      <c r="G103" s="43"/>
      <c r="H103" s="43" t="s">
        <v>154</v>
      </c>
      <c r="I103" s="16">
        <v>2</v>
      </c>
      <c r="J103" s="16">
        <v>6</v>
      </c>
      <c r="K103" s="43" t="s">
        <v>64</v>
      </c>
      <c r="L103" s="16" t="s">
        <v>64</v>
      </c>
      <c r="M103" s="16" t="s">
        <v>128</v>
      </c>
      <c r="N103" s="43" t="s">
        <v>155</v>
      </c>
      <c r="O103" s="44">
        <v>120000</v>
      </c>
    </row>
    <row r="104" spans="7:15" ht="39.6" hidden="1" customHeight="1" x14ac:dyDescent="0.3">
      <c r="G104" s="43"/>
      <c r="H104" s="43"/>
      <c r="K104" s="43"/>
      <c r="N104" s="43"/>
    </row>
    <row r="105" spans="7:15" ht="36.6" hidden="1" customHeight="1" x14ac:dyDescent="0.3">
      <c r="G105" s="43"/>
      <c r="H105" s="43" t="s">
        <v>134</v>
      </c>
      <c r="I105" s="16">
        <v>6</v>
      </c>
      <c r="J105" s="16">
        <v>2</v>
      </c>
      <c r="K105" s="43" t="s">
        <v>62</v>
      </c>
      <c r="L105" s="16" t="s">
        <v>63</v>
      </c>
      <c r="M105" s="16" t="s">
        <v>65</v>
      </c>
      <c r="N105" s="43" t="s">
        <v>135</v>
      </c>
      <c r="O105" s="44">
        <v>40000</v>
      </c>
    </row>
    <row r="106" spans="7:15" ht="33.6" hidden="1" customHeight="1" x14ac:dyDescent="0.3">
      <c r="G106" s="43"/>
      <c r="H106" s="43" t="s">
        <v>136</v>
      </c>
      <c r="I106" s="16">
        <v>6</v>
      </c>
      <c r="J106" s="16">
        <v>2</v>
      </c>
      <c r="K106" s="43" t="s">
        <v>62</v>
      </c>
      <c r="L106" s="16" t="s">
        <v>63</v>
      </c>
      <c r="M106" s="16" t="s">
        <v>65</v>
      </c>
      <c r="N106" s="43" t="s">
        <v>137</v>
      </c>
      <c r="O106" s="44">
        <v>45000</v>
      </c>
    </row>
    <row r="107" spans="7:15" ht="33" hidden="1" customHeight="1" x14ac:dyDescent="0.3">
      <c r="G107" s="43"/>
      <c r="H107" s="43" t="s">
        <v>138</v>
      </c>
      <c r="I107" s="16">
        <v>6</v>
      </c>
      <c r="J107" s="16">
        <v>2</v>
      </c>
      <c r="K107" s="43" t="s">
        <v>62</v>
      </c>
      <c r="L107" s="16" t="s">
        <v>88</v>
      </c>
      <c r="M107" s="16" t="s">
        <v>65</v>
      </c>
      <c r="N107" s="43" t="s">
        <v>139</v>
      </c>
      <c r="O107" s="44">
        <v>40000</v>
      </c>
    </row>
    <row r="108" spans="7:15" ht="36" hidden="1" customHeight="1" x14ac:dyDescent="0.3">
      <c r="G108" s="43"/>
      <c r="H108" s="43" t="s">
        <v>140</v>
      </c>
      <c r="I108" s="16">
        <v>3</v>
      </c>
      <c r="J108" s="16">
        <v>7</v>
      </c>
      <c r="K108" s="43" t="s">
        <v>62</v>
      </c>
      <c r="L108" s="16" t="s">
        <v>88</v>
      </c>
      <c r="M108" s="16" t="s">
        <v>65</v>
      </c>
      <c r="N108" s="43" t="s">
        <v>141</v>
      </c>
      <c r="O108" s="44">
        <v>70000</v>
      </c>
    </row>
    <row r="109" spans="7:15" ht="1.2" hidden="1" customHeight="1" x14ac:dyDescent="0.3">
      <c r="G109" s="43"/>
      <c r="H109" s="43" t="s">
        <v>142</v>
      </c>
      <c r="I109" s="16">
        <v>7</v>
      </c>
      <c r="J109" s="16">
        <v>2</v>
      </c>
      <c r="K109" s="43" t="s">
        <v>62</v>
      </c>
      <c r="L109" s="16" t="s">
        <v>64</v>
      </c>
      <c r="M109" s="16" t="s">
        <v>65</v>
      </c>
      <c r="N109" s="43" t="s">
        <v>143</v>
      </c>
      <c r="O109" s="44">
        <v>75000</v>
      </c>
    </row>
    <row r="110" spans="7:15" ht="42" hidden="1" customHeight="1" x14ac:dyDescent="0.3">
      <c r="G110" s="46"/>
      <c r="H110" s="46" t="s">
        <v>144</v>
      </c>
      <c r="I110" s="16">
        <v>6</v>
      </c>
      <c r="J110" s="16">
        <v>2</v>
      </c>
      <c r="K110" s="43" t="s">
        <v>62</v>
      </c>
      <c r="L110" s="16" t="s">
        <v>73</v>
      </c>
      <c r="M110" s="16" t="s">
        <v>65</v>
      </c>
      <c r="N110" s="43" t="s">
        <v>145</v>
      </c>
      <c r="O110" s="44">
        <v>65000</v>
      </c>
    </row>
    <row r="111" spans="7:15" ht="39" hidden="1" customHeight="1" x14ac:dyDescent="0.3">
      <c r="G111" s="43"/>
      <c r="H111" s="43" t="s">
        <v>146</v>
      </c>
      <c r="I111" s="16">
        <v>6</v>
      </c>
      <c r="J111" s="16">
        <v>2</v>
      </c>
      <c r="K111" s="43" t="s">
        <v>62</v>
      </c>
      <c r="L111" s="16" t="s">
        <v>73</v>
      </c>
      <c r="M111" s="16" t="s">
        <v>65</v>
      </c>
      <c r="N111" s="43" t="s">
        <v>147</v>
      </c>
      <c r="O111" s="44">
        <v>60000</v>
      </c>
    </row>
    <row r="112" spans="7:15" ht="39" hidden="1" customHeight="1" x14ac:dyDescent="0.3">
      <c r="G112" s="43"/>
      <c r="H112" s="43" t="s">
        <v>325</v>
      </c>
      <c r="I112" s="16">
        <v>4</v>
      </c>
      <c r="J112" s="16">
        <v>5</v>
      </c>
      <c r="K112" s="43" t="s">
        <v>64</v>
      </c>
      <c r="L112" s="16" t="s">
        <v>64</v>
      </c>
      <c r="M112" s="16" t="s">
        <v>75</v>
      </c>
      <c r="N112" s="43" t="s">
        <v>148</v>
      </c>
      <c r="O112" s="44">
        <v>115000</v>
      </c>
    </row>
    <row r="113" spans="7:15" ht="39" hidden="1" customHeight="1" x14ac:dyDescent="0.3">
      <c r="G113" s="43"/>
      <c r="H113" s="43"/>
      <c r="K113" s="43"/>
      <c r="N113" s="43"/>
    </row>
    <row r="114" spans="7:15" ht="35.4" hidden="1" customHeight="1" x14ac:dyDescent="0.3">
      <c r="G114" s="43"/>
      <c r="H114" s="43" t="s">
        <v>150</v>
      </c>
      <c r="I114" s="16">
        <v>5</v>
      </c>
      <c r="J114" s="16">
        <v>2</v>
      </c>
      <c r="K114" s="43" t="s">
        <v>62</v>
      </c>
      <c r="L114" s="16" t="s">
        <v>63</v>
      </c>
      <c r="M114" s="16" t="s">
        <v>74</v>
      </c>
      <c r="N114" s="43" t="s">
        <v>135</v>
      </c>
      <c r="O114" s="44">
        <v>30000</v>
      </c>
    </row>
    <row r="115" spans="7:15" ht="37.799999999999997" hidden="1" customHeight="1" x14ac:dyDescent="0.3">
      <c r="G115" s="43"/>
      <c r="H115" s="43" t="s">
        <v>151</v>
      </c>
      <c r="I115" s="16">
        <v>5</v>
      </c>
      <c r="J115" s="16">
        <v>2</v>
      </c>
      <c r="K115" s="43" t="s">
        <v>62</v>
      </c>
      <c r="L115" s="16" t="s">
        <v>62</v>
      </c>
      <c r="M115" s="16" t="s">
        <v>65</v>
      </c>
      <c r="N115" s="43" t="s">
        <v>152</v>
      </c>
      <c r="O115" s="44">
        <v>50000</v>
      </c>
    </row>
    <row r="116" spans="7:15" ht="33" hidden="1" customHeight="1" x14ac:dyDescent="0.3">
      <c r="G116" s="43"/>
      <c r="H116" s="43" t="s">
        <v>326</v>
      </c>
      <c r="I116" s="16">
        <v>5</v>
      </c>
      <c r="J116" s="16">
        <v>2</v>
      </c>
      <c r="K116" s="43" t="s">
        <v>62</v>
      </c>
      <c r="L116" s="16" t="s">
        <v>64</v>
      </c>
      <c r="M116" s="16" t="s">
        <v>74</v>
      </c>
      <c r="N116" s="43" t="s">
        <v>153</v>
      </c>
      <c r="O116" s="44">
        <v>55000</v>
      </c>
    </row>
    <row r="117" spans="7:15" ht="38.4" hidden="1" customHeight="1" x14ac:dyDescent="0.3">
      <c r="G117" s="43"/>
      <c r="H117" s="43" t="s">
        <v>154</v>
      </c>
      <c r="I117" s="16">
        <v>2</v>
      </c>
      <c r="J117" s="16">
        <v>6</v>
      </c>
      <c r="K117" s="43" t="s">
        <v>64</v>
      </c>
      <c r="L117" s="16" t="s">
        <v>64</v>
      </c>
      <c r="M117" s="16" t="s">
        <v>128</v>
      </c>
      <c r="N117" s="43" t="s">
        <v>155</v>
      </c>
      <c r="O117" s="44">
        <v>120000</v>
      </c>
    </row>
    <row r="118" spans="7:15" ht="33" hidden="1" customHeight="1" x14ac:dyDescent="0.3">
      <c r="G118" s="43"/>
      <c r="H118" s="43"/>
      <c r="K118" s="43"/>
      <c r="N118" s="43"/>
    </row>
    <row r="119" spans="7:15" ht="36.6" hidden="1" customHeight="1" x14ac:dyDescent="0.3">
      <c r="G119" s="43"/>
      <c r="H119" s="43" t="s">
        <v>327</v>
      </c>
      <c r="I119" s="16">
        <v>6</v>
      </c>
      <c r="J119" s="16">
        <v>3</v>
      </c>
      <c r="K119" s="43" t="s">
        <v>108</v>
      </c>
      <c r="L119" s="16" t="s">
        <v>63</v>
      </c>
      <c r="M119" s="16" t="s">
        <v>80</v>
      </c>
      <c r="N119" s="43" t="s">
        <v>90</v>
      </c>
      <c r="O119" s="44">
        <v>70000</v>
      </c>
    </row>
    <row r="120" spans="7:15" ht="39.6" hidden="1" customHeight="1" x14ac:dyDescent="0.3">
      <c r="G120" s="43"/>
      <c r="H120" s="43" t="s">
        <v>328</v>
      </c>
      <c r="I120" s="16">
        <v>6</v>
      </c>
      <c r="J120" s="16">
        <v>3</v>
      </c>
      <c r="K120" s="43" t="s">
        <v>108</v>
      </c>
      <c r="L120" s="16" t="s">
        <v>108</v>
      </c>
      <c r="M120" s="16" t="s">
        <v>80</v>
      </c>
      <c r="N120" s="43" t="s">
        <v>157</v>
      </c>
      <c r="O120" s="44">
        <v>100000</v>
      </c>
    </row>
    <row r="121" spans="7:15" ht="36.6" hidden="1" customHeight="1" x14ac:dyDescent="0.3">
      <c r="G121" s="43"/>
      <c r="H121" s="43" t="s">
        <v>329</v>
      </c>
      <c r="I121" s="16">
        <v>8</v>
      </c>
      <c r="J121" s="16">
        <v>3</v>
      </c>
      <c r="K121" s="43" t="s">
        <v>108</v>
      </c>
      <c r="L121" s="16" t="s">
        <v>64</v>
      </c>
      <c r="M121" s="16" t="s">
        <v>65</v>
      </c>
      <c r="N121" s="43" t="s">
        <v>158</v>
      </c>
      <c r="O121" s="44">
        <v>90000</v>
      </c>
    </row>
    <row r="122" spans="7:15" ht="36.6" hidden="1" customHeight="1" x14ac:dyDescent="0.3">
      <c r="G122" s="43"/>
      <c r="H122" s="43" t="s">
        <v>330</v>
      </c>
      <c r="I122" s="16">
        <v>7</v>
      </c>
      <c r="J122" s="16">
        <v>3</v>
      </c>
      <c r="K122" s="43" t="s">
        <v>108</v>
      </c>
      <c r="L122" s="16" t="s">
        <v>63</v>
      </c>
      <c r="M122" s="16" t="s">
        <v>80</v>
      </c>
      <c r="N122" s="43" t="s">
        <v>117</v>
      </c>
      <c r="O122" s="44">
        <v>100000</v>
      </c>
    </row>
    <row r="123" spans="7:15" ht="32.4" hidden="1" customHeight="1" x14ac:dyDescent="0.3">
      <c r="G123" s="43"/>
      <c r="H123" s="43"/>
      <c r="K123" s="43"/>
      <c r="N123" s="43"/>
    </row>
    <row r="124" spans="7:15" ht="39.6" hidden="1" customHeight="1" x14ac:dyDescent="0.3">
      <c r="G124" s="43"/>
      <c r="H124" s="43" t="s">
        <v>331</v>
      </c>
      <c r="I124" s="16">
        <v>6</v>
      </c>
      <c r="J124" s="16">
        <v>3</v>
      </c>
      <c r="K124" s="43" t="s">
        <v>62</v>
      </c>
      <c r="L124" s="16" t="s">
        <v>63</v>
      </c>
      <c r="M124" s="16" t="s">
        <v>80</v>
      </c>
      <c r="N124" s="43" t="s">
        <v>90</v>
      </c>
      <c r="O124" s="44">
        <v>50000</v>
      </c>
    </row>
    <row r="125" spans="7:15" ht="38.4" hidden="1" customHeight="1" x14ac:dyDescent="0.3">
      <c r="G125" s="43"/>
      <c r="H125" s="43" t="s">
        <v>332</v>
      </c>
      <c r="I125" s="16">
        <v>6</v>
      </c>
      <c r="J125" s="16">
        <v>3</v>
      </c>
      <c r="K125" s="43" t="s">
        <v>62</v>
      </c>
      <c r="L125" s="16" t="s">
        <v>108</v>
      </c>
      <c r="M125" s="16" t="s">
        <v>80</v>
      </c>
      <c r="N125" s="43" t="s">
        <v>160</v>
      </c>
      <c r="O125" s="44">
        <v>80000</v>
      </c>
    </row>
    <row r="126" spans="7:15" ht="33" hidden="1" customHeight="1" x14ac:dyDescent="0.3">
      <c r="G126" s="43"/>
      <c r="H126" s="43" t="s">
        <v>333</v>
      </c>
      <c r="I126" s="16">
        <v>8</v>
      </c>
      <c r="J126" s="16">
        <v>2</v>
      </c>
      <c r="K126" s="43" t="s">
        <v>62</v>
      </c>
      <c r="L126" s="16" t="s">
        <v>64</v>
      </c>
      <c r="M126" s="16" t="s">
        <v>65</v>
      </c>
      <c r="N126" s="43" t="s">
        <v>161</v>
      </c>
      <c r="O126" s="44">
        <v>65000</v>
      </c>
    </row>
    <row r="127" spans="7:15" ht="24" hidden="1" customHeight="1" x14ac:dyDescent="0.3">
      <c r="G127" s="43"/>
      <c r="H127" s="43" t="s">
        <v>334</v>
      </c>
      <c r="I127" s="16">
        <v>7</v>
      </c>
      <c r="J127" s="16">
        <v>3</v>
      </c>
      <c r="K127" s="43" t="s">
        <v>62</v>
      </c>
      <c r="L127" s="16" t="s">
        <v>63</v>
      </c>
      <c r="M127" s="16" t="s">
        <v>80</v>
      </c>
      <c r="N127" s="43" t="s">
        <v>117</v>
      </c>
      <c r="O127" s="44">
        <v>85000</v>
      </c>
    </row>
    <row r="128" spans="7:15" ht="33" hidden="1" customHeight="1" x14ac:dyDescent="0.3">
      <c r="G128" s="43"/>
      <c r="H128" s="43" t="s">
        <v>162</v>
      </c>
      <c r="I128" s="16">
        <v>5</v>
      </c>
      <c r="J128" s="16">
        <v>2</v>
      </c>
      <c r="K128" s="43" t="s">
        <v>62</v>
      </c>
      <c r="L128" s="16" t="s">
        <v>63</v>
      </c>
      <c r="M128" s="16" t="s">
        <v>74</v>
      </c>
      <c r="N128" s="43" t="s">
        <v>135</v>
      </c>
      <c r="O128" s="44">
        <v>30000</v>
      </c>
    </row>
    <row r="129" spans="7:15" ht="36" hidden="1" customHeight="1" x14ac:dyDescent="0.3">
      <c r="G129" s="43"/>
      <c r="H129" s="43" t="s">
        <v>335</v>
      </c>
      <c r="I129" s="16">
        <v>5</v>
      </c>
      <c r="J129" s="16">
        <v>5</v>
      </c>
      <c r="K129" s="43" t="s">
        <v>63</v>
      </c>
      <c r="L129" s="16" t="s">
        <v>64</v>
      </c>
      <c r="M129" s="16" t="s">
        <v>75</v>
      </c>
      <c r="N129" s="43" t="s">
        <v>86</v>
      </c>
      <c r="O129" s="44">
        <v>140000</v>
      </c>
    </row>
    <row r="130" spans="7:15" ht="45" hidden="1" customHeight="1" x14ac:dyDescent="0.3">
      <c r="G130" s="43"/>
      <c r="H130" s="43"/>
      <c r="K130" s="43"/>
      <c r="N130" s="43"/>
    </row>
    <row r="131" spans="7:15" ht="37.799999999999997" hidden="1" customHeight="1" x14ac:dyDescent="0.3">
      <c r="G131" s="43"/>
      <c r="H131" s="43" t="s">
        <v>164</v>
      </c>
      <c r="I131" s="16">
        <v>6</v>
      </c>
      <c r="J131" s="16">
        <v>3</v>
      </c>
      <c r="K131" s="43" t="s">
        <v>63</v>
      </c>
      <c r="L131" s="16" t="s">
        <v>63</v>
      </c>
      <c r="M131" s="16" t="s">
        <v>65</v>
      </c>
      <c r="N131" s="43" t="s">
        <v>165</v>
      </c>
      <c r="O131" s="44">
        <v>45000</v>
      </c>
    </row>
    <row r="132" spans="7:15" ht="42.6" hidden="1" customHeight="1" x14ac:dyDescent="0.3">
      <c r="G132" s="43"/>
      <c r="H132" s="43" t="s">
        <v>336</v>
      </c>
      <c r="I132" s="16">
        <v>6</v>
      </c>
      <c r="J132" s="16">
        <v>3</v>
      </c>
      <c r="K132" s="43" t="s">
        <v>62</v>
      </c>
      <c r="L132" s="16" t="s">
        <v>62</v>
      </c>
      <c r="M132" s="16" t="s">
        <v>80</v>
      </c>
      <c r="N132" s="43" t="s">
        <v>166</v>
      </c>
      <c r="O132" s="44">
        <v>75000</v>
      </c>
    </row>
    <row r="133" spans="7:15" ht="37.799999999999997" hidden="1" customHeight="1" x14ac:dyDescent="0.3">
      <c r="G133" s="43"/>
      <c r="H133" s="43" t="s">
        <v>337</v>
      </c>
      <c r="I133" s="16">
        <v>7</v>
      </c>
      <c r="J133" s="16">
        <v>3</v>
      </c>
      <c r="K133" s="43" t="s">
        <v>62</v>
      </c>
      <c r="L133" s="16" t="s">
        <v>63</v>
      </c>
      <c r="M133" s="16" t="s">
        <v>80</v>
      </c>
      <c r="N133" s="43" t="s">
        <v>167</v>
      </c>
      <c r="O133" s="44">
        <v>105000</v>
      </c>
    </row>
    <row r="134" spans="7:15" ht="38.4" hidden="1" customHeight="1" x14ac:dyDescent="0.3">
      <c r="G134" s="43"/>
      <c r="H134" s="43" t="s">
        <v>168</v>
      </c>
      <c r="I134" s="16">
        <v>6</v>
      </c>
      <c r="J134" s="16">
        <v>3</v>
      </c>
      <c r="K134" s="43" t="s">
        <v>62</v>
      </c>
      <c r="L134" s="16" t="s">
        <v>64</v>
      </c>
      <c r="M134" s="16" t="s">
        <v>80</v>
      </c>
      <c r="N134" s="43" t="s">
        <v>169</v>
      </c>
      <c r="O134" s="44">
        <v>90000</v>
      </c>
    </row>
    <row r="135" spans="7:15" ht="42" hidden="1" customHeight="1" x14ac:dyDescent="0.3">
      <c r="G135" s="43"/>
      <c r="H135" s="43" t="s">
        <v>338</v>
      </c>
      <c r="I135" s="16">
        <v>5</v>
      </c>
      <c r="J135" s="16">
        <v>5</v>
      </c>
      <c r="K135" s="43" t="s">
        <v>63</v>
      </c>
      <c r="L135" s="16" t="s">
        <v>64</v>
      </c>
      <c r="M135" s="16" t="s">
        <v>75</v>
      </c>
      <c r="N135" s="43" t="s">
        <v>86</v>
      </c>
      <c r="O135" s="45">
        <v>140000</v>
      </c>
    </row>
    <row r="136" spans="7:15" ht="44.4" hidden="1" customHeight="1" x14ac:dyDescent="0.3">
      <c r="G136" s="43"/>
      <c r="H136" s="43"/>
      <c r="K136" s="43"/>
      <c r="N136" s="43"/>
    </row>
    <row r="137" spans="7:15" ht="41.4" hidden="1" customHeight="1" x14ac:dyDescent="0.3">
      <c r="G137" s="43"/>
      <c r="H137" s="43" t="s">
        <v>172</v>
      </c>
      <c r="I137" s="16">
        <v>5</v>
      </c>
      <c r="J137" s="16">
        <v>3</v>
      </c>
      <c r="K137" s="43" t="s">
        <v>63</v>
      </c>
      <c r="L137" s="16" t="s">
        <v>73</v>
      </c>
      <c r="M137" s="16" t="s">
        <v>65</v>
      </c>
      <c r="N137" s="43" t="s">
        <v>173</v>
      </c>
      <c r="O137" s="44">
        <v>40000</v>
      </c>
    </row>
    <row r="138" spans="7:15" ht="42.6" hidden="1" customHeight="1" x14ac:dyDescent="0.3">
      <c r="G138" s="43"/>
      <c r="H138" s="43" t="s">
        <v>174</v>
      </c>
      <c r="I138" s="16">
        <v>6</v>
      </c>
      <c r="J138" s="16">
        <v>3</v>
      </c>
      <c r="K138" s="43" t="s">
        <v>63</v>
      </c>
      <c r="L138" s="16" t="s">
        <v>62</v>
      </c>
      <c r="M138" s="16" t="s">
        <v>65</v>
      </c>
      <c r="N138" s="43" t="s">
        <v>175</v>
      </c>
      <c r="O138" s="44">
        <v>70000</v>
      </c>
    </row>
    <row r="139" spans="7:15" ht="45.6" hidden="1" customHeight="1" x14ac:dyDescent="0.3">
      <c r="G139" s="43"/>
      <c r="H139" s="43" t="s">
        <v>176</v>
      </c>
      <c r="I139" s="16">
        <v>6</v>
      </c>
      <c r="J139" s="16">
        <v>3</v>
      </c>
      <c r="K139" s="43" t="s">
        <v>63</v>
      </c>
      <c r="L139" s="16" t="s">
        <v>73</v>
      </c>
      <c r="M139" s="16" t="s">
        <v>80</v>
      </c>
      <c r="N139" s="43" t="s">
        <v>177</v>
      </c>
      <c r="O139" s="44">
        <v>90000</v>
      </c>
    </row>
    <row r="140" spans="7:15" ht="47.4" hidden="1" customHeight="1" x14ac:dyDescent="0.3">
      <c r="G140" s="43"/>
      <c r="H140" s="43" t="s">
        <v>178</v>
      </c>
      <c r="I140" s="16">
        <v>4</v>
      </c>
      <c r="J140" s="16">
        <v>5</v>
      </c>
      <c r="K140" s="43" t="s">
        <v>64</v>
      </c>
      <c r="L140" s="16" t="s">
        <v>88</v>
      </c>
      <c r="M140" s="16" t="s">
        <v>75</v>
      </c>
      <c r="N140" s="43" t="s">
        <v>179</v>
      </c>
      <c r="O140" s="44">
        <v>100000</v>
      </c>
    </row>
    <row r="141" spans="7:15" ht="37.799999999999997" hidden="1" customHeight="1" x14ac:dyDescent="0.3">
      <c r="G141" s="43"/>
      <c r="H141" s="43"/>
      <c r="K141" s="43"/>
      <c r="N141" s="43"/>
    </row>
    <row r="142" spans="7:15" ht="41.4" hidden="1" customHeight="1" x14ac:dyDescent="0.3">
      <c r="G142" s="43"/>
      <c r="H142" s="43" t="s">
        <v>180</v>
      </c>
      <c r="I142" s="16">
        <v>8</v>
      </c>
      <c r="J142" s="16">
        <v>2</v>
      </c>
      <c r="K142" s="43" t="s">
        <v>62</v>
      </c>
      <c r="L142" s="16" t="s">
        <v>63</v>
      </c>
      <c r="M142" s="16" t="s">
        <v>65</v>
      </c>
      <c r="N142" s="43" t="s">
        <v>181</v>
      </c>
      <c r="O142" s="44">
        <v>60000</v>
      </c>
    </row>
    <row r="143" spans="7:15" ht="41.4" hidden="1" customHeight="1" x14ac:dyDescent="0.3">
      <c r="G143" s="43"/>
      <c r="H143" s="43" t="s">
        <v>182</v>
      </c>
      <c r="I143" s="16">
        <v>7</v>
      </c>
      <c r="J143" s="16">
        <v>2</v>
      </c>
      <c r="K143" s="43" t="s">
        <v>62</v>
      </c>
      <c r="L143" s="16" t="s">
        <v>62</v>
      </c>
      <c r="M143" s="16" t="s">
        <v>65</v>
      </c>
      <c r="N143" s="43" t="s">
        <v>183</v>
      </c>
      <c r="O143" s="44">
        <v>70000</v>
      </c>
    </row>
    <row r="144" spans="7:15" ht="35.4" hidden="1" customHeight="1" x14ac:dyDescent="0.3">
      <c r="G144" s="43"/>
      <c r="H144" s="43" t="s">
        <v>184</v>
      </c>
      <c r="I144" s="16">
        <v>6</v>
      </c>
      <c r="J144" s="16">
        <v>4</v>
      </c>
      <c r="K144" s="43" t="s">
        <v>64</v>
      </c>
      <c r="L144" s="16" t="s">
        <v>73</v>
      </c>
      <c r="M144" s="16" t="s">
        <v>75</v>
      </c>
      <c r="N144" s="43" t="s">
        <v>90</v>
      </c>
      <c r="O144" s="44">
        <v>85000</v>
      </c>
    </row>
    <row r="145" spans="7:15" ht="34.799999999999997" hidden="1" customHeight="1" x14ac:dyDescent="0.3">
      <c r="G145" s="43"/>
      <c r="H145" s="43" t="s">
        <v>185</v>
      </c>
      <c r="I145" s="16">
        <v>6</v>
      </c>
      <c r="J145" s="16">
        <v>5</v>
      </c>
      <c r="K145" s="43" t="s">
        <v>64</v>
      </c>
      <c r="L145" s="16" t="s">
        <v>88</v>
      </c>
      <c r="M145" s="16" t="s">
        <v>75</v>
      </c>
      <c r="N145" s="43" t="s">
        <v>186</v>
      </c>
      <c r="O145" s="44">
        <v>140000</v>
      </c>
    </row>
    <row r="146" spans="7:15" ht="37.799999999999997" hidden="1" customHeight="1" x14ac:dyDescent="0.3">
      <c r="G146" s="43"/>
      <c r="H146" s="43"/>
      <c r="K146" s="43"/>
      <c r="N146" s="43"/>
    </row>
    <row r="147" spans="7:15" ht="30.6" hidden="1" customHeight="1" x14ac:dyDescent="0.3">
      <c r="G147" s="43"/>
      <c r="H147" s="43" t="s">
        <v>187</v>
      </c>
      <c r="I147" s="16">
        <v>4</v>
      </c>
      <c r="J147" s="16">
        <v>3</v>
      </c>
      <c r="K147" s="43" t="s">
        <v>63</v>
      </c>
      <c r="L147" s="16" t="s">
        <v>88</v>
      </c>
      <c r="M147" s="16" t="s">
        <v>80</v>
      </c>
      <c r="N147" s="43" t="s">
        <v>188</v>
      </c>
      <c r="O147" s="44">
        <v>40000</v>
      </c>
    </row>
    <row r="148" spans="7:15" ht="36.6" hidden="1" customHeight="1" x14ac:dyDescent="0.3">
      <c r="G148" s="43"/>
      <c r="H148" s="43" t="s">
        <v>189</v>
      </c>
      <c r="I148" s="16">
        <v>7</v>
      </c>
      <c r="J148" s="16">
        <v>3</v>
      </c>
      <c r="K148" s="43" t="s">
        <v>62</v>
      </c>
      <c r="L148" s="16" t="s">
        <v>63</v>
      </c>
      <c r="M148" s="16" t="s">
        <v>65</v>
      </c>
      <c r="N148" s="43" t="s">
        <v>66</v>
      </c>
      <c r="O148" s="44">
        <v>75000</v>
      </c>
    </row>
    <row r="149" spans="7:15" ht="34.799999999999997" hidden="1" customHeight="1" x14ac:dyDescent="0.3">
      <c r="G149" s="43"/>
      <c r="H149" s="43" t="s">
        <v>190</v>
      </c>
      <c r="I149" s="16">
        <v>6</v>
      </c>
      <c r="J149" s="16">
        <v>3</v>
      </c>
      <c r="K149" s="43" t="s">
        <v>62</v>
      </c>
      <c r="L149" s="16" t="s">
        <v>88</v>
      </c>
      <c r="M149" s="16" t="s">
        <v>80</v>
      </c>
      <c r="N149" s="43" t="s">
        <v>191</v>
      </c>
      <c r="O149" s="44">
        <v>95000</v>
      </c>
    </row>
    <row r="150" spans="7:15" ht="36.6" hidden="1" customHeight="1" x14ac:dyDescent="0.3">
      <c r="G150" s="43"/>
      <c r="H150" s="43" t="s">
        <v>192</v>
      </c>
      <c r="I150" s="16">
        <v>8</v>
      </c>
      <c r="J150" s="16">
        <v>3</v>
      </c>
      <c r="K150" s="43" t="s">
        <v>62</v>
      </c>
      <c r="L150" s="16" t="s">
        <v>63</v>
      </c>
      <c r="M150" s="16" t="s">
        <v>80</v>
      </c>
      <c r="N150" s="43" t="s">
        <v>193</v>
      </c>
      <c r="O150" s="44">
        <v>125000</v>
      </c>
    </row>
    <row r="151" spans="7:15" ht="33.6" hidden="1" customHeight="1" x14ac:dyDescent="0.3">
      <c r="G151" s="43"/>
      <c r="H151" s="43" t="s">
        <v>194</v>
      </c>
      <c r="I151" s="16">
        <v>4</v>
      </c>
      <c r="J151" s="16">
        <v>4</v>
      </c>
      <c r="K151" s="43" t="s">
        <v>63</v>
      </c>
      <c r="L151" s="16" t="s">
        <v>88</v>
      </c>
      <c r="M151" s="16" t="s">
        <v>75</v>
      </c>
      <c r="N151" s="43" t="s">
        <v>195</v>
      </c>
      <c r="O151" s="44">
        <v>115000</v>
      </c>
    </row>
    <row r="152" spans="7:15" ht="31.8" hidden="1" customHeight="1" x14ac:dyDescent="0.3">
      <c r="G152" s="43"/>
      <c r="H152" s="43"/>
      <c r="K152" s="43"/>
      <c r="N152" s="43"/>
    </row>
    <row r="153" spans="7:15" ht="31.8" hidden="1" customHeight="1" x14ac:dyDescent="0.3">
      <c r="G153" s="43"/>
      <c r="H153" s="43" t="s">
        <v>197</v>
      </c>
      <c r="I153" s="16">
        <v>6</v>
      </c>
      <c r="J153" s="16">
        <v>3</v>
      </c>
      <c r="K153" s="43" t="s">
        <v>62</v>
      </c>
      <c r="L153" s="16" t="s">
        <v>63</v>
      </c>
      <c r="M153" s="16" t="s">
        <v>65</v>
      </c>
      <c r="N153" s="43" t="s">
        <v>365</v>
      </c>
      <c r="O153" s="44">
        <v>50000</v>
      </c>
    </row>
    <row r="154" spans="7:15" ht="30.6" hidden="1" customHeight="1" x14ac:dyDescent="0.3">
      <c r="G154" s="43"/>
      <c r="H154" s="43" t="s">
        <v>339</v>
      </c>
      <c r="I154" s="16">
        <v>6</v>
      </c>
      <c r="J154" s="16">
        <v>3</v>
      </c>
      <c r="K154" s="43" t="s">
        <v>62</v>
      </c>
      <c r="L154" s="16" t="s">
        <v>62</v>
      </c>
      <c r="M154" s="16" t="s">
        <v>65</v>
      </c>
      <c r="N154" s="43" t="s">
        <v>198</v>
      </c>
      <c r="O154" s="44">
        <v>70000</v>
      </c>
    </row>
    <row r="155" spans="7:15" ht="32.4" hidden="1" customHeight="1" x14ac:dyDescent="0.3">
      <c r="G155" s="43"/>
      <c r="H155" s="43" t="s">
        <v>340</v>
      </c>
      <c r="I155" s="16">
        <v>7</v>
      </c>
      <c r="J155" s="16">
        <v>3</v>
      </c>
      <c r="K155" s="43" t="s">
        <v>62</v>
      </c>
      <c r="L155" s="16" t="s">
        <v>64</v>
      </c>
      <c r="M155" s="16" t="s">
        <v>65</v>
      </c>
      <c r="N155" s="43" t="s">
        <v>199</v>
      </c>
      <c r="O155" s="44">
        <v>90000</v>
      </c>
    </row>
    <row r="156" spans="7:15" ht="30" hidden="1" customHeight="1" x14ac:dyDescent="0.3">
      <c r="G156" s="43"/>
      <c r="H156" s="43" t="s">
        <v>200</v>
      </c>
      <c r="I156" s="16">
        <v>6</v>
      </c>
      <c r="J156" s="16">
        <v>3</v>
      </c>
      <c r="K156" s="43" t="s">
        <v>62</v>
      </c>
      <c r="L156" s="16" t="s">
        <v>64</v>
      </c>
      <c r="M156" s="16" t="s">
        <v>65</v>
      </c>
      <c r="N156" s="43" t="s">
        <v>201</v>
      </c>
      <c r="O156" s="44">
        <v>90000</v>
      </c>
    </row>
    <row r="157" spans="7:15" ht="0.6" hidden="1" customHeight="1" x14ac:dyDescent="0.3">
      <c r="G157" s="43"/>
      <c r="H157" s="43" t="s">
        <v>202</v>
      </c>
      <c r="I157" s="16">
        <v>6</v>
      </c>
      <c r="J157" s="16">
        <v>4</v>
      </c>
      <c r="K157" s="43" t="s">
        <v>63</v>
      </c>
      <c r="L157" s="16" t="s">
        <v>88</v>
      </c>
      <c r="M157" s="16" t="s">
        <v>80</v>
      </c>
      <c r="N157" s="43" t="s">
        <v>203</v>
      </c>
      <c r="O157" s="44">
        <v>105000</v>
      </c>
    </row>
    <row r="158" spans="7:15" ht="32.4" hidden="1" customHeight="1" x14ac:dyDescent="0.3">
      <c r="G158" s="43"/>
      <c r="H158" s="43" t="s">
        <v>204</v>
      </c>
      <c r="I158" s="16">
        <v>5</v>
      </c>
      <c r="J158" s="16">
        <v>5</v>
      </c>
      <c r="K158" s="43" t="s">
        <v>64</v>
      </c>
      <c r="L158" s="16" t="s">
        <v>88</v>
      </c>
      <c r="M158" s="16" t="s">
        <v>80</v>
      </c>
      <c r="N158" s="43" t="s">
        <v>205</v>
      </c>
      <c r="O158" s="44">
        <v>140000</v>
      </c>
    </row>
    <row r="159" spans="7:15" ht="32.4" hidden="1" customHeight="1" x14ac:dyDescent="0.3">
      <c r="G159" s="43"/>
      <c r="H159" s="43"/>
      <c r="K159" s="43"/>
      <c r="N159" s="43"/>
    </row>
    <row r="160" spans="7:15" ht="36" hidden="1" customHeight="1" x14ac:dyDescent="0.3">
      <c r="G160" s="43"/>
      <c r="H160" s="43" t="s">
        <v>206</v>
      </c>
      <c r="I160" s="16">
        <v>5</v>
      </c>
      <c r="J160" s="16">
        <v>3</v>
      </c>
      <c r="K160" s="43" t="s">
        <v>63</v>
      </c>
      <c r="L160" s="16" t="s">
        <v>73</v>
      </c>
      <c r="M160" s="16" t="s">
        <v>80</v>
      </c>
      <c r="N160" s="43" t="s">
        <v>207</v>
      </c>
      <c r="O160" s="44">
        <v>35000</v>
      </c>
    </row>
    <row r="161" spans="7:15" ht="29.4" hidden="1" customHeight="1" x14ac:dyDescent="0.3">
      <c r="G161" s="43"/>
      <c r="H161" s="43" t="s">
        <v>208</v>
      </c>
      <c r="I161" s="16">
        <v>6</v>
      </c>
      <c r="J161" s="16">
        <v>3</v>
      </c>
      <c r="K161" s="43" t="s">
        <v>62</v>
      </c>
      <c r="L161" s="16" t="s">
        <v>63</v>
      </c>
      <c r="M161" s="16" t="s">
        <v>80</v>
      </c>
      <c r="N161" s="43" t="s">
        <v>209</v>
      </c>
      <c r="O161" s="44">
        <v>75000</v>
      </c>
    </row>
    <row r="162" spans="7:15" ht="27.6" hidden="1" customHeight="1" x14ac:dyDescent="0.3">
      <c r="G162" s="43"/>
      <c r="H162" s="43" t="s">
        <v>210</v>
      </c>
      <c r="I162" s="16">
        <v>4</v>
      </c>
      <c r="J162" s="16">
        <v>4</v>
      </c>
      <c r="K162" s="43" t="s">
        <v>63</v>
      </c>
      <c r="L162" s="16" t="s">
        <v>73</v>
      </c>
      <c r="M162" s="16" t="s">
        <v>75</v>
      </c>
      <c r="N162" s="43" t="s">
        <v>211</v>
      </c>
      <c r="O162" s="44">
        <v>115000</v>
      </c>
    </row>
    <row r="163" spans="7:15" ht="27" hidden="1" customHeight="1" x14ac:dyDescent="0.3">
      <c r="G163" s="43"/>
      <c r="H163" s="43" t="s">
        <v>212</v>
      </c>
      <c r="I163" s="16">
        <v>4</v>
      </c>
      <c r="J163" s="16">
        <v>5</v>
      </c>
      <c r="K163" s="43" t="s">
        <v>64</v>
      </c>
      <c r="L163" s="16" t="s">
        <v>88</v>
      </c>
      <c r="M163" s="16" t="s">
        <v>75</v>
      </c>
      <c r="N163" s="43" t="s">
        <v>213</v>
      </c>
      <c r="O163" s="44">
        <v>140000</v>
      </c>
    </row>
    <row r="164" spans="7:15" ht="24" hidden="1" customHeight="1" x14ac:dyDescent="0.3">
      <c r="G164" s="43"/>
      <c r="H164" s="43"/>
      <c r="K164" s="43"/>
      <c r="N164" s="43"/>
    </row>
    <row r="165" spans="7:15" ht="24" hidden="1" customHeight="1" x14ac:dyDescent="0.3">
      <c r="G165" s="43"/>
      <c r="H165" s="43" t="s">
        <v>214</v>
      </c>
      <c r="I165" s="16">
        <v>5</v>
      </c>
      <c r="J165" s="16">
        <v>1</v>
      </c>
      <c r="K165" s="43" t="s">
        <v>62</v>
      </c>
      <c r="L165" s="16" t="s">
        <v>64</v>
      </c>
      <c r="M165" s="16" t="s">
        <v>73</v>
      </c>
      <c r="N165" s="43" t="s">
        <v>215</v>
      </c>
      <c r="O165" s="44">
        <v>15000</v>
      </c>
    </row>
    <row r="166" spans="7:15" ht="21" hidden="1" customHeight="1" x14ac:dyDescent="0.3">
      <c r="G166" s="43"/>
      <c r="H166" s="43" t="s">
        <v>216</v>
      </c>
      <c r="I166" s="16">
        <v>5</v>
      </c>
      <c r="J166" s="16">
        <v>5</v>
      </c>
      <c r="K166" s="43" t="s">
        <v>63</v>
      </c>
      <c r="L166" s="16" t="s">
        <v>63</v>
      </c>
      <c r="M166" s="16" t="s">
        <v>75</v>
      </c>
      <c r="N166" s="43" t="s">
        <v>217</v>
      </c>
      <c r="O166" s="44">
        <v>145000</v>
      </c>
    </row>
    <row r="167" spans="7:15" ht="21.6" hidden="1" customHeight="1" x14ac:dyDescent="0.3">
      <c r="G167" s="43"/>
      <c r="H167" s="43" t="s">
        <v>218</v>
      </c>
      <c r="I167" s="16">
        <v>5</v>
      </c>
      <c r="J167" s="16">
        <v>5</v>
      </c>
      <c r="K167" s="43" t="s">
        <v>63</v>
      </c>
      <c r="L167" s="16" t="s">
        <v>64</v>
      </c>
      <c r="M167" s="16" t="s">
        <v>75</v>
      </c>
      <c r="N167" s="43" t="s">
        <v>219</v>
      </c>
      <c r="O167" s="44">
        <v>140000</v>
      </c>
    </row>
    <row r="168" spans="7:15" ht="27.6" hidden="1" customHeight="1" x14ac:dyDescent="0.3">
      <c r="G168" s="43"/>
      <c r="H168" s="43"/>
      <c r="K168" s="43"/>
      <c r="N168" s="43"/>
    </row>
    <row r="169" spans="7:15" ht="29.4" hidden="1" customHeight="1" x14ac:dyDescent="0.3">
      <c r="G169" s="43"/>
      <c r="H169" s="43" t="s">
        <v>221</v>
      </c>
      <c r="I169" s="16">
        <v>6</v>
      </c>
      <c r="J169" s="16">
        <v>3</v>
      </c>
      <c r="K169" s="43" t="s">
        <v>62</v>
      </c>
      <c r="L169" s="16" t="s">
        <v>63</v>
      </c>
      <c r="M169" s="16" t="s">
        <v>80</v>
      </c>
      <c r="N169" s="43" t="s">
        <v>90</v>
      </c>
      <c r="O169" s="44">
        <v>50000</v>
      </c>
    </row>
    <row r="170" spans="7:15" ht="33.6" hidden="1" customHeight="1" x14ac:dyDescent="0.3">
      <c r="G170" s="43"/>
      <c r="H170" s="43" t="s">
        <v>222</v>
      </c>
      <c r="I170" s="16">
        <v>6</v>
      </c>
      <c r="J170" s="16">
        <v>3</v>
      </c>
      <c r="K170" s="43" t="s">
        <v>62</v>
      </c>
      <c r="L170" s="16" t="s">
        <v>62</v>
      </c>
      <c r="M170" s="16" t="s">
        <v>80</v>
      </c>
      <c r="N170" s="43" t="s">
        <v>223</v>
      </c>
      <c r="O170" s="44">
        <v>80000</v>
      </c>
    </row>
    <row r="171" spans="7:15" ht="31.8" hidden="1" customHeight="1" x14ac:dyDescent="0.3">
      <c r="G171" s="43"/>
      <c r="H171" s="43" t="s">
        <v>224</v>
      </c>
      <c r="I171" s="16">
        <v>8</v>
      </c>
      <c r="J171" s="16">
        <v>2</v>
      </c>
      <c r="K171" s="43" t="s">
        <v>62</v>
      </c>
      <c r="L171" s="16" t="s">
        <v>64</v>
      </c>
      <c r="M171" s="16" t="s">
        <v>65</v>
      </c>
      <c r="N171" s="43" t="s">
        <v>225</v>
      </c>
      <c r="O171" s="44">
        <v>65000</v>
      </c>
    </row>
    <row r="172" spans="7:15" ht="25.8" hidden="1" customHeight="1" x14ac:dyDescent="0.3">
      <c r="G172" s="43"/>
      <c r="H172" s="43" t="s">
        <v>226</v>
      </c>
      <c r="I172" s="16">
        <v>7</v>
      </c>
      <c r="J172" s="16">
        <v>3</v>
      </c>
      <c r="K172" s="43" t="s">
        <v>62</v>
      </c>
      <c r="L172" s="16" t="s">
        <v>63</v>
      </c>
      <c r="M172" s="16" t="s">
        <v>80</v>
      </c>
      <c r="N172" s="43" t="s">
        <v>227</v>
      </c>
      <c r="O172" s="44">
        <v>90000</v>
      </c>
    </row>
    <row r="173" spans="7:15" ht="20.399999999999999" hidden="1" customHeight="1" x14ac:dyDescent="0.3">
      <c r="G173" s="43"/>
      <c r="H173" s="43" t="s">
        <v>228</v>
      </c>
      <c r="I173" s="16">
        <v>4</v>
      </c>
      <c r="J173" s="16">
        <v>3</v>
      </c>
      <c r="K173" s="43" t="s">
        <v>63</v>
      </c>
      <c r="L173" s="16" t="s">
        <v>64</v>
      </c>
      <c r="M173" s="16" t="s">
        <v>75</v>
      </c>
      <c r="N173" s="43" t="s">
        <v>229</v>
      </c>
      <c r="O173" s="44">
        <v>75000</v>
      </c>
    </row>
    <row r="174" spans="7:15" ht="32.4" hidden="1" customHeight="1" x14ac:dyDescent="0.3">
      <c r="G174" s="43"/>
      <c r="H174" s="43" t="s">
        <v>314</v>
      </c>
      <c r="I174" s="16">
        <v>5</v>
      </c>
      <c r="J174" s="16">
        <v>3</v>
      </c>
      <c r="K174" s="16" t="s">
        <v>62</v>
      </c>
      <c r="L174" s="16" t="s">
        <v>63</v>
      </c>
      <c r="M174" s="16" t="s">
        <v>75</v>
      </c>
      <c r="N174" s="43" t="s">
        <v>315</v>
      </c>
      <c r="O174" s="44">
        <v>80000</v>
      </c>
    </row>
    <row r="175" spans="7:15" ht="23.4" hidden="1" customHeight="1" x14ac:dyDescent="0.3">
      <c r="G175" s="43"/>
      <c r="H175" s="43" t="s">
        <v>230</v>
      </c>
      <c r="I175" s="16">
        <v>6</v>
      </c>
      <c r="J175" s="16">
        <v>3</v>
      </c>
      <c r="K175" s="43" t="s">
        <v>62</v>
      </c>
      <c r="L175" s="16" t="s">
        <v>63</v>
      </c>
      <c r="M175" s="16" t="s">
        <v>80</v>
      </c>
      <c r="N175" s="43" t="s">
        <v>231</v>
      </c>
      <c r="O175" s="44">
        <v>85000</v>
      </c>
    </row>
    <row r="176" spans="7:15" ht="30" hidden="1" customHeight="1" x14ac:dyDescent="0.3">
      <c r="G176" s="43"/>
      <c r="H176" s="43" t="s">
        <v>232</v>
      </c>
      <c r="I176" s="16">
        <v>5</v>
      </c>
      <c r="J176" s="16">
        <v>3</v>
      </c>
      <c r="K176" s="43" t="s">
        <v>63</v>
      </c>
      <c r="L176" s="16" t="s">
        <v>88</v>
      </c>
      <c r="M176" s="16" t="s">
        <v>80</v>
      </c>
      <c r="N176" s="43" t="s">
        <v>233</v>
      </c>
      <c r="O176" s="44">
        <v>95000</v>
      </c>
    </row>
    <row r="177" spans="7:15" ht="26.4" hidden="1" customHeight="1" x14ac:dyDescent="0.3">
      <c r="G177" s="43"/>
      <c r="H177" s="43" t="s">
        <v>234</v>
      </c>
      <c r="I177" s="16">
        <v>5</v>
      </c>
      <c r="J177" s="16">
        <v>2</v>
      </c>
      <c r="K177" s="43" t="s">
        <v>62</v>
      </c>
      <c r="L177" s="16" t="s">
        <v>63</v>
      </c>
      <c r="M177" s="16" t="s">
        <v>74</v>
      </c>
      <c r="N177" s="43" t="s">
        <v>235</v>
      </c>
      <c r="O177" s="44">
        <v>30000</v>
      </c>
    </row>
    <row r="178" spans="7:15" ht="19.8" hidden="1" customHeight="1" x14ac:dyDescent="0.3">
      <c r="G178" s="43"/>
      <c r="H178" s="43" t="s">
        <v>341</v>
      </c>
      <c r="I178" s="16">
        <v>5</v>
      </c>
      <c r="J178" s="16">
        <v>5</v>
      </c>
      <c r="K178" s="43" t="s">
        <v>63</v>
      </c>
      <c r="L178" s="16" t="s">
        <v>64</v>
      </c>
      <c r="M178" s="16" t="s">
        <v>75</v>
      </c>
      <c r="N178" s="43" t="s">
        <v>86</v>
      </c>
      <c r="O178" s="44">
        <v>140000</v>
      </c>
    </row>
    <row r="179" spans="7:15" ht="23.4" hidden="1" customHeight="1" x14ac:dyDescent="0.3">
      <c r="G179" s="43"/>
      <c r="H179" s="43" t="s">
        <v>154</v>
      </c>
      <c r="I179" s="16">
        <v>2</v>
      </c>
      <c r="J179" s="16">
        <v>6</v>
      </c>
      <c r="K179" s="43" t="s">
        <v>64</v>
      </c>
      <c r="L179" s="16" t="s">
        <v>64</v>
      </c>
      <c r="M179" s="16" t="s">
        <v>128</v>
      </c>
      <c r="N179" s="43" t="s">
        <v>236</v>
      </c>
      <c r="O179" s="44">
        <v>120000</v>
      </c>
    </row>
    <row r="180" spans="7:15" ht="21.6" hidden="1" customHeight="1" x14ac:dyDescent="0.3">
      <c r="G180" s="43"/>
      <c r="H180" s="43"/>
      <c r="K180" s="43"/>
      <c r="N180" s="43"/>
    </row>
    <row r="181" spans="7:15" ht="24" hidden="1" customHeight="1" x14ac:dyDescent="0.3">
      <c r="G181" s="43"/>
      <c r="H181" s="43" t="s">
        <v>342</v>
      </c>
      <c r="I181" s="16">
        <v>5</v>
      </c>
      <c r="J181" s="16">
        <v>3</v>
      </c>
      <c r="K181" s="43" t="s">
        <v>62</v>
      </c>
      <c r="L181" s="16" t="s">
        <v>63</v>
      </c>
      <c r="M181" s="16" t="s">
        <v>75</v>
      </c>
      <c r="N181" s="43" t="s">
        <v>238</v>
      </c>
      <c r="O181" s="44">
        <v>50000</v>
      </c>
    </row>
    <row r="182" spans="7:15" ht="27.6" hidden="1" customHeight="1" x14ac:dyDescent="0.3">
      <c r="G182" s="43"/>
      <c r="H182" s="43" t="s">
        <v>343</v>
      </c>
      <c r="I182" s="16">
        <v>5</v>
      </c>
      <c r="J182" s="16">
        <v>3</v>
      </c>
      <c r="K182" s="43" t="s">
        <v>62</v>
      </c>
      <c r="L182" s="16" t="s">
        <v>62</v>
      </c>
      <c r="M182" s="16" t="s">
        <v>80</v>
      </c>
      <c r="N182" s="43" t="s">
        <v>239</v>
      </c>
      <c r="O182" s="44">
        <v>65000</v>
      </c>
    </row>
    <row r="183" spans="7:15" ht="21.6" hidden="1" customHeight="1" x14ac:dyDescent="0.3">
      <c r="G183" s="43"/>
      <c r="H183" s="43" t="s">
        <v>344</v>
      </c>
      <c r="I183" s="16">
        <v>6</v>
      </c>
      <c r="J183" s="16">
        <v>3</v>
      </c>
      <c r="K183" s="43" t="s">
        <v>62</v>
      </c>
      <c r="L183" s="16" t="s">
        <v>63</v>
      </c>
      <c r="M183" s="16" t="s">
        <v>75</v>
      </c>
      <c r="N183" s="43" t="s">
        <v>240</v>
      </c>
      <c r="O183" s="44">
        <v>80000</v>
      </c>
    </row>
    <row r="184" spans="7:15" ht="30" hidden="1" customHeight="1" x14ac:dyDescent="0.3">
      <c r="G184" s="43"/>
      <c r="H184" s="43" t="s">
        <v>241</v>
      </c>
      <c r="I184" s="16">
        <v>5</v>
      </c>
      <c r="J184" s="16">
        <v>4</v>
      </c>
      <c r="K184" s="43" t="s">
        <v>63</v>
      </c>
      <c r="L184" s="16" t="s">
        <v>88</v>
      </c>
      <c r="M184" s="16" t="s">
        <v>75</v>
      </c>
      <c r="N184" s="43" t="s">
        <v>242</v>
      </c>
      <c r="O184" s="44">
        <v>90000</v>
      </c>
    </row>
    <row r="185" spans="7:15" ht="34.799999999999997" hidden="1" customHeight="1" x14ac:dyDescent="0.3">
      <c r="G185" s="43"/>
      <c r="H185" s="43" t="s">
        <v>21</v>
      </c>
      <c r="I185" s="16">
        <v>6</v>
      </c>
      <c r="J185" s="16">
        <v>2</v>
      </c>
      <c r="K185" s="43" t="s">
        <v>62</v>
      </c>
      <c r="L185" s="16" t="s">
        <v>63</v>
      </c>
      <c r="M185" s="16" t="s">
        <v>65</v>
      </c>
      <c r="N185" s="43" t="s">
        <v>135</v>
      </c>
      <c r="O185" s="44">
        <v>40000</v>
      </c>
    </row>
    <row r="186" spans="7:15" ht="34.799999999999997" hidden="1" customHeight="1" x14ac:dyDescent="0.3">
      <c r="G186" s="43"/>
      <c r="H186" s="43" t="s">
        <v>243</v>
      </c>
      <c r="I186" s="16">
        <v>4</v>
      </c>
      <c r="J186" s="16">
        <v>5</v>
      </c>
      <c r="K186" s="43" t="s">
        <v>64</v>
      </c>
      <c r="L186" s="16" t="s">
        <v>64</v>
      </c>
      <c r="M186" s="16" t="s">
        <v>75</v>
      </c>
      <c r="N186" s="43" t="s">
        <v>244</v>
      </c>
      <c r="O186" s="44">
        <v>115000</v>
      </c>
    </row>
    <row r="187" spans="7:15" ht="30.6" hidden="1" customHeight="1" x14ac:dyDescent="0.3">
      <c r="G187" s="43"/>
      <c r="H187" s="43"/>
      <c r="K187" s="43"/>
      <c r="N187" s="43"/>
    </row>
    <row r="188" spans="7:15" ht="31.8" hidden="1" customHeight="1" x14ac:dyDescent="0.3">
      <c r="G188" s="43"/>
      <c r="H188" s="43" t="s">
        <v>172</v>
      </c>
      <c r="I188" s="16">
        <v>5</v>
      </c>
      <c r="J188" s="16">
        <v>3</v>
      </c>
      <c r="K188" s="43" t="s">
        <v>63</v>
      </c>
      <c r="L188" s="16" t="s">
        <v>73</v>
      </c>
      <c r="M188" s="16" t="s">
        <v>65</v>
      </c>
      <c r="N188" s="43" t="s">
        <v>173</v>
      </c>
      <c r="O188" s="44">
        <v>40000</v>
      </c>
    </row>
    <row r="189" spans="7:15" ht="39.6" hidden="1" customHeight="1" x14ac:dyDescent="0.3">
      <c r="G189" s="43"/>
      <c r="H189" s="43" t="s">
        <v>187</v>
      </c>
      <c r="I189" s="16">
        <v>4</v>
      </c>
      <c r="J189" s="16">
        <v>3</v>
      </c>
      <c r="K189" s="43" t="s">
        <v>63</v>
      </c>
      <c r="L189" s="16" t="s">
        <v>88</v>
      </c>
      <c r="M189" s="16" t="s">
        <v>80</v>
      </c>
      <c r="N189" s="43" t="s">
        <v>188</v>
      </c>
      <c r="O189" s="44">
        <v>40000</v>
      </c>
    </row>
    <row r="190" spans="7:15" ht="35.4" hidden="1" customHeight="1" x14ac:dyDescent="0.3">
      <c r="G190" s="43"/>
      <c r="H190" s="43" t="s">
        <v>246</v>
      </c>
      <c r="I190" s="16">
        <v>7</v>
      </c>
      <c r="J190" s="16">
        <v>3</v>
      </c>
      <c r="K190" s="43" t="s">
        <v>62</v>
      </c>
      <c r="L190" s="16" t="s">
        <v>63</v>
      </c>
      <c r="M190" s="16" t="s">
        <v>65</v>
      </c>
      <c r="N190" s="43" t="s">
        <v>66</v>
      </c>
      <c r="O190" s="44">
        <v>75000</v>
      </c>
    </row>
    <row r="191" spans="7:15" ht="45" hidden="1" customHeight="1" x14ac:dyDescent="0.3">
      <c r="G191" s="43"/>
      <c r="H191" s="43" t="s">
        <v>247</v>
      </c>
      <c r="I191" s="16">
        <v>6</v>
      </c>
      <c r="J191" s="16">
        <v>3</v>
      </c>
      <c r="K191" s="43" t="s">
        <v>62</v>
      </c>
      <c r="L191" s="16" t="s">
        <v>64</v>
      </c>
      <c r="M191" s="16" t="s">
        <v>80</v>
      </c>
      <c r="N191" s="43" t="s">
        <v>248</v>
      </c>
      <c r="O191" s="44">
        <v>90000</v>
      </c>
    </row>
    <row r="192" spans="7:15" ht="36" hidden="1" customHeight="1" x14ac:dyDescent="0.3">
      <c r="G192" s="43"/>
      <c r="H192" s="43" t="s">
        <v>249</v>
      </c>
      <c r="I192" s="16">
        <v>3</v>
      </c>
      <c r="J192" s="16">
        <v>5</v>
      </c>
      <c r="K192" s="43" t="s">
        <v>64</v>
      </c>
      <c r="L192" s="16" t="s">
        <v>88</v>
      </c>
      <c r="M192" s="16" t="s">
        <v>75</v>
      </c>
      <c r="N192" s="43" t="s">
        <v>250</v>
      </c>
      <c r="O192" s="44">
        <v>125000</v>
      </c>
    </row>
    <row r="193" spans="7:15" ht="1.2" hidden="1" customHeight="1" x14ac:dyDescent="0.3">
      <c r="G193" s="43"/>
      <c r="H193" s="43"/>
      <c r="K193" s="43"/>
      <c r="N193" s="43"/>
    </row>
    <row r="194" spans="7:15" ht="31.8" hidden="1" customHeight="1" x14ac:dyDescent="0.3">
      <c r="G194" s="43"/>
      <c r="H194" s="43" t="s">
        <v>252</v>
      </c>
      <c r="I194" s="16">
        <v>7</v>
      </c>
      <c r="J194" s="16">
        <v>3</v>
      </c>
      <c r="K194" s="43" t="s">
        <v>62</v>
      </c>
      <c r="L194" s="16" t="s">
        <v>63</v>
      </c>
      <c r="M194" s="16" t="s">
        <v>65</v>
      </c>
      <c r="N194" s="43" t="s">
        <v>90</v>
      </c>
      <c r="O194" s="44">
        <v>50000</v>
      </c>
    </row>
    <row r="195" spans="7:15" ht="27" hidden="1" customHeight="1" x14ac:dyDescent="0.3">
      <c r="G195" s="43"/>
      <c r="H195" s="43" t="s">
        <v>270</v>
      </c>
      <c r="I195" s="16">
        <v>7</v>
      </c>
      <c r="J195" s="16">
        <v>3</v>
      </c>
      <c r="K195" s="43" t="s">
        <v>62</v>
      </c>
      <c r="L195" s="16" t="s">
        <v>108</v>
      </c>
      <c r="M195" s="16" t="s">
        <v>65</v>
      </c>
      <c r="N195" s="43" t="s">
        <v>160</v>
      </c>
      <c r="O195" s="44">
        <v>85000</v>
      </c>
    </row>
    <row r="196" spans="7:15" ht="31.8" hidden="1" customHeight="1" x14ac:dyDescent="0.3">
      <c r="G196" s="43"/>
      <c r="H196" s="43" t="s">
        <v>253</v>
      </c>
      <c r="I196" s="16">
        <v>9</v>
      </c>
      <c r="J196" s="16">
        <v>2</v>
      </c>
      <c r="K196" s="43" t="s">
        <v>108</v>
      </c>
      <c r="L196" s="16" t="s">
        <v>63</v>
      </c>
      <c r="M196" s="16" t="s">
        <v>65</v>
      </c>
      <c r="N196" s="43" t="s">
        <v>66</v>
      </c>
      <c r="O196" s="44">
        <v>85000</v>
      </c>
    </row>
    <row r="197" spans="7:15" ht="35.4" hidden="1" customHeight="1" x14ac:dyDescent="0.3">
      <c r="G197" s="43"/>
      <c r="H197" s="43" t="s">
        <v>273</v>
      </c>
      <c r="I197" s="16">
        <v>7</v>
      </c>
      <c r="J197" s="16">
        <v>3</v>
      </c>
      <c r="K197" s="43" t="s">
        <v>62</v>
      </c>
      <c r="L197" s="16" t="s">
        <v>64</v>
      </c>
      <c r="M197" s="16" t="s">
        <v>80</v>
      </c>
      <c r="N197" s="43" t="s">
        <v>117</v>
      </c>
      <c r="O197" s="44">
        <v>90000</v>
      </c>
    </row>
    <row r="198" spans="7:15" ht="27.6" hidden="1" customHeight="1" x14ac:dyDescent="0.3">
      <c r="G198" s="43"/>
      <c r="H198" s="43" t="s">
        <v>254</v>
      </c>
      <c r="I198" s="16">
        <v>6</v>
      </c>
      <c r="J198" s="16">
        <v>5</v>
      </c>
      <c r="K198" s="43" t="s">
        <v>63</v>
      </c>
      <c r="L198" s="16" t="s">
        <v>88</v>
      </c>
      <c r="M198" s="16" t="s">
        <v>80</v>
      </c>
      <c r="N198" s="43" t="s">
        <v>113</v>
      </c>
      <c r="O198" s="44">
        <v>150000</v>
      </c>
    </row>
    <row r="199" spans="7:15" ht="28.8" hidden="1" customHeight="1" x14ac:dyDescent="0.3">
      <c r="G199" s="43"/>
      <c r="H199" s="43"/>
      <c r="K199" s="43"/>
      <c r="N199" s="43"/>
    </row>
    <row r="200" spans="7:15" ht="26.4" hidden="1" customHeight="1" x14ac:dyDescent="0.3">
      <c r="G200" s="43"/>
      <c r="H200" s="43" t="s">
        <v>255</v>
      </c>
      <c r="I200" s="16">
        <v>5</v>
      </c>
      <c r="J200" s="16">
        <v>1</v>
      </c>
      <c r="K200" s="43" t="s">
        <v>62</v>
      </c>
      <c r="L200" s="16" t="s">
        <v>64</v>
      </c>
      <c r="M200" s="16" t="s">
        <v>73</v>
      </c>
      <c r="N200" s="43" t="s">
        <v>256</v>
      </c>
      <c r="O200" s="44">
        <v>15000</v>
      </c>
    </row>
    <row r="201" spans="7:15" ht="30" hidden="1" customHeight="1" x14ac:dyDescent="0.3">
      <c r="G201" s="43"/>
      <c r="H201" s="43" t="s">
        <v>257</v>
      </c>
      <c r="I201" s="16">
        <v>5</v>
      </c>
      <c r="J201" s="16">
        <v>1</v>
      </c>
      <c r="K201" s="43" t="s">
        <v>62</v>
      </c>
      <c r="L201" s="16" t="s">
        <v>63</v>
      </c>
      <c r="M201" s="16" t="s">
        <v>73</v>
      </c>
      <c r="N201" s="43" t="s">
        <v>258</v>
      </c>
      <c r="O201" s="44">
        <v>30000</v>
      </c>
    </row>
    <row r="202" spans="7:15" ht="24.6" hidden="1" customHeight="1" x14ac:dyDescent="0.3">
      <c r="G202" s="43"/>
      <c r="H202" s="43" t="s">
        <v>259</v>
      </c>
      <c r="I202" s="16">
        <v>6</v>
      </c>
      <c r="J202" s="16">
        <v>1</v>
      </c>
      <c r="K202" s="43" t="s">
        <v>62</v>
      </c>
      <c r="L202" s="16" t="s">
        <v>64</v>
      </c>
      <c r="M202" s="16" t="s">
        <v>73</v>
      </c>
      <c r="N202" s="43" t="s">
        <v>260</v>
      </c>
      <c r="O202" s="44">
        <v>20000</v>
      </c>
    </row>
    <row r="203" spans="7:15" ht="31.8" hidden="1" customHeight="1" x14ac:dyDescent="0.3">
      <c r="G203" s="43"/>
      <c r="H203" s="43" t="s">
        <v>261</v>
      </c>
      <c r="I203" s="16">
        <v>6</v>
      </c>
      <c r="J203" s="16">
        <v>1</v>
      </c>
      <c r="K203" s="43" t="s">
        <v>62</v>
      </c>
      <c r="L203" s="16" t="s">
        <v>64</v>
      </c>
      <c r="M203" s="16" t="s">
        <v>73</v>
      </c>
      <c r="N203" s="43" t="s">
        <v>262</v>
      </c>
      <c r="O203" s="44">
        <v>20000</v>
      </c>
    </row>
    <row r="204" spans="7:15" ht="40.200000000000003" hidden="1" customHeight="1" x14ac:dyDescent="0.3">
      <c r="G204" s="43"/>
      <c r="H204" s="43" t="s">
        <v>263</v>
      </c>
      <c r="I204" s="16">
        <v>4</v>
      </c>
      <c r="J204" s="16">
        <v>5</v>
      </c>
      <c r="K204" s="43" t="s">
        <v>64</v>
      </c>
      <c r="L204" s="16" t="s">
        <v>88</v>
      </c>
      <c r="M204" s="16" t="s">
        <v>80</v>
      </c>
      <c r="N204" s="43" t="s">
        <v>264</v>
      </c>
      <c r="O204" s="44">
        <v>105000</v>
      </c>
    </row>
    <row r="205" spans="7:15" ht="39" hidden="1" customHeight="1" x14ac:dyDescent="0.3">
      <c r="G205" s="43"/>
      <c r="H205" s="43" t="s">
        <v>77</v>
      </c>
      <c r="I205" s="16">
        <v>4</v>
      </c>
      <c r="J205" s="16">
        <v>5</v>
      </c>
      <c r="K205" s="43" t="s">
        <v>64</v>
      </c>
      <c r="L205" s="16" t="s">
        <v>64</v>
      </c>
      <c r="M205" s="16" t="s">
        <v>75</v>
      </c>
      <c r="N205" s="43" t="s">
        <v>148</v>
      </c>
      <c r="O205" s="44">
        <v>115000</v>
      </c>
    </row>
    <row r="206" spans="7:15" ht="32.4" hidden="1" customHeight="1" x14ac:dyDescent="0.3">
      <c r="G206" s="43"/>
      <c r="H206" s="43"/>
      <c r="K206" s="43"/>
      <c r="N206" s="43"/>
      <c r="O206" s="44"/>
    </row>
    <row r="207" spans="7:15" ht="40.799999999999997" hidden="1" customHeight="1" x14ac:dyDescent="0.3">
      <c r="G207" s="43"/>
      <c r="H207" s="43" t="s">
        <v>172</v>
      </c>
      <c r="I207" s="16">
        <v>5</v>
      </c>
      <c r="J207" s="16">
        <v>3</v>
      </c>
      <c r="K207" s="43" t="s">
        <v>63</v>
      </c>
      <c r="L207" s="16" t="s">
        <v>73</v>
      </c>
      <c r="M207" s="16" t="s">
        <v>65</v>
      </c>
      <c r="N207" s="43" t="s">
        <v>348</v>
      </c>
      <c r="O207" s="44"/>
    </row>
    <row r="208" spans="7:15" ht="44.4" hidden="1" customHeight="1" x14ac:dyDescent="0.3">
      <c r="G208" s="43"/>
      <c r="H208" s="43" t="s">
        <v>174</v>
      </c>
      <c r="I208" s="16">
        <v>6</v>
      </c>
      <c r="J208" s="16">
        <v>3</v>
      </c>
      <c r="K208" s="43" t="s">
        <v>63</v>
      </c>
      <c r="L208" s="16" t="s">
        <v>62</v>
      </c>
      <c r="M208" s="16" t="s">
        <v>65</v>
      </c>
      <c r="N208" s="43" t="s">
        <v>175</v>
      </c>
      <c r="O208" s="44"/>
    </row>
    <row r="209" spans="7:15" ht="42.6" hidden="1" customHeight="1" x14ac:dyDescent="0.3">
      <c r="G209" s="43"/>
      <c r="H209" s="43" t="s">
        <v>176</v>
      </c>
      <c r="I209" s="16">
        <v>6</v>
      </c>
      <c r="J209" s="16">
        <v>3</v>
      </c>
      <c r="K209" s="43" t="s">
        <v>63</v>
      </c>
      <c r="L209" s="16" t="s">
        <v>73</v>
      </c>
      <c r="M209" s="16" t="s">
        <v>80</v>
      </c>
      <c r="N209" s="43" t="s">
        <v>177</v>
      </c>
      <c r="O209" s="44"/>
    </row>
    <row r="210" spans="7:15" ht="51" hidden="1" customHeight="1" x14ac:dyDescent="0.3">
      <c r="G210" s="43"/>
      <c r="H210" s="43" t="s">
        <v>178</v>
      </c>
      <c r="I210" s="16">
        <v>4</v>
      </c>
      <c r="J210" s="16">
        <v>5</v>
      </c>
      <c r="K210" s="43" t="s">
        <v>64</v>
      </c>
      <c r="L210" s="16" t="s">
        <v>88</v>
      </c>
      <c r="M210" s="16" t="s">
        <v>75</v>
      </c>
      <c r="N210" s="43" t="s">
        <v>179</v>
      </c>
      <c r="O210" s="44"/>
    </row>
    <row r="211" spans="7:15" ht="56.4" hidden="1" customHeight="1" x14ac:dyDescent="0.3">
      <c r="G211" s="43"/>
      <c r="H211" s="43"/>
      <c r="K211" s="43"/>
      <c r="N211" s="43"/>
    </row>
    <row r="212" spans="7:15" ht="53.4" hidden="1" customHeight="1" x14ac:dyDescent="0.3">
      <c r="G212" s="43"/>
      <c r="H212" s="43" t="s">
        <v>266</v>
      </c>
      <c r="I212" s="16">
        <v>6</v>
      </c>
      <c r="J212" s="16">
        <v>2</v>
      </c>
      <c r="K212" s="43" t="s">
        <v>62</v>
      </c>
      <c r="L212" s="16" t="s">
        <v>63</v>
      </c>
      <c r="M212" s="16" t="s">
        <v>65</v>
      </c>
      <c r="N212" s="43" t="s">
        <v>135</v>
      </c>
      <c r="O212" s="44">
        <v>40000</v>
      </c>
    </row>
    <row r="213" spans="7:15" ht="48.6" hidden="1" customHeight="1" x14ac:dyDescent="0.3">
      <c r="G213" s="43"/>
      <c r="H213" s="43" t="s">
        <v>267</v>
      </c>
      <c r="I213" s="16">
        <v>5</v>
      </c>
      <c r="J213" s="16">
        <v>1</v>
      </c>
      <c r="K213" s="43" t="s">
        <v>62</v>
      </c>
      <c r="L213" s="16" t="s">
        <v>64</v>
      </c>
      <c r="M213" s="16" t="s">
        <v>73</v>
      </c>
      <c r="N213" s="43" t="s">
        <v>382</v>
      </c>
      <c r="O213" s="44">
        <v>15000</v>
      </c>
    </row>
    <row r="214" spans="7:15" ht="55.8" hidden="1" customHeight="1" x14ac:dyDescent="0.3">
      <c r="G214" s="43"/>
      <c r="H214" s="43" t="s">
        <v>268</v>
      </c>
      <c r="I214" s="16">
        <v>7</v>
      </c>
      <c r="J214" s="16">
        <v>3</v>
      </c>
      <c r="K214" s="43" t="s">
        <v>62</v>
      </c>
      <c r="L214" s="16" t="s">
        <v>63</v>
      </c>
      <c r="M214" s="16" t="s">
        <v>65</v>
      </c>
      <c r="N214" s="43" t="s">
        <v>269</v>
      </c>
      <c r="O214" s="44">
        <v>50000</v>
      </c>
    </row>
    <row r="215" spans="7:15" ht="55.8" hidden="1" customHeight="1" x14ac:dyDescent="0.3">
      <c r="G215" s="43"/>
      <c r="H215" s="43" t="s">
        <v>270</v>
      </c>
      <c r="I215" s="16">
        <v>7</v>
      </c>
      <c r="J215" s="16">
        <v>3</v>
      </c>
      <c r="K215" s="43" t="s">
        <v>62</v>
      </c>
      <c r="L215" s="16" t="s">
        <v>108</v>
      </c>
      <c r="M215" s="16" t="s">
        <v>65</v>
      </c>
      <c r="N215" s="43" t="s">
        <v>271</v>
      </c>
      <c r="O215" s="44">
        <v>85000</v>
      </c>
    </row>
    <row r="216" spans="7:15" ht="51.6" hidden="1" customHeight="1" x14ac:dyDescent="0.3">
      <c r="G216" s="43"/>
      <c r="H216" s="43" t="s">
        <v>253</v>
      </c>
      <c r="I216" s="16">
        <v>9</v>
      </c>
      <c r="J216" s="16">
        <v>2</v>
      </c>
      <c r="K216" s="43" t="s">
        <v>108</v>
      </c>
      <c r="L216" s="16" t="s">
        <v>63</v>
      </c>
      <c r="M216" s="16" t="s">
        <v>65</v>
      </c>
      <c r="N216" s="43" t="s">
        <v>272</v>
      </c>
      <c r="O216" s="44">
        <v>85000</v>
      </c>
    </row>
    <row r="217" spans="7:15" ht="52.8" hidden="1" customHeight="1" x14ac:dyDescent="0.3">
      <c r="G217" s="43"/>
      <c r="H217" s="43" t="s">
        <v>273</v>
      </c>
      <c r="I217" s="16">
        <v>7</v>
      </c>
      <c r="J217" s="16">
        <v>3</v>
      </c>
      <c r="K217" s="43" t="s">
        <v>62</v>
      </c>
      <c r="L217" s="16" t="s">
        <v>64</v>
      </c>
      <c r="M217" s="16" t="s">
        <v>80</v>
      </c>
      <c r="N217" s="43" t="s">
        <v>274</v>
      </c>
      <c r="O217" s="44">
        <v>90000</v>
      </c>
    </row>
    <row r="218" spans="7:15" ht="41.4" hidden="1" customHeight="1" x14ac:dyDescent="0.3">
      <c r="G218" s="43"/>
      <c r="H218" s="43" t="s">
        <v>275</v>
      </c>
      <c r="I218" s="16">
        <v>4</v>
      </c>
      <c r="J218" s="16">
        <v>5</v>
      </c>
      <c r="K218" s="43" t="s">
        <v>64</v>
      </c>
      <c r="L218" s="16" t="s">
        <v>64</v>
      </c>
      <c r="M218" s="16" t="s">
        <v>75</v>
      </c>
      <c r="N218" s="43" t="s">
        <v>244</v>
      </c>
      <c r="O218" s="44">
        <v>115000</v>
      </c>
    </row>
    <row r="219" spans="7:15" ht="45" hidden="1" customHeight="1" x14ac:dyDescent="0.3">
      <c r="G219" s="43"/>
      <c r="H219" s="43" t="s">
        <v>276</v>
      </c>
      <c r="I219" s="16">
        <v>6</v>
      </c>
      <c r="J219" s="16">
        <v>5</v>
      </c>
      <c r="K219" s="43" t="s">
        <v>63</v>
      </c>
      <c r="L219" s="16" t="s">
        <v>88</v>
      </c>
      <c r="M219" s="16" t="s">
        <v>80</v>
      </c>
      <c r="N219" s="43" t="s">
        <v>113</v>
      </c>
      <c r="O219" s="44">
        <v>150000</v>
      </c>
    </row>
    <row r="220" spans="7:15" ht="1.8" hidden="1" customHeight="1" x14ac:dyDescent="0.3">
      <c r="G220" s="43"/>
      <c r="H220" s="43"/>
      <c r="K220" s="43"/>
      <c r="N220" s="43"/>
    </row>
    <row r="221" spans="7:15" ht="45" hidden="1" customHeight="1" x14ac:dyDescent="0.3">
      <c r="G221" s="43"/>
      <c r="H221" s="43" t="s">
        <v>278</v>
      </c>
      <c r="I221" s="16">
        <v>6</v>
      </c>
      <c r="J221" s="16">
        <v>3</v>
      </c>
      <c r="K221" s="43" t="s">
        <v>62</v>
      </c>
      <c r="L221" s="16" t="s">
        <v>63</v>
      </c>
      <c r="M221" s="16" t="s">
        <v>65</v>
      </c>
      <c r="N221" s="43" t="s">
        <v>90</v>
      </c>
      <c r="O221" s="44">
        <v>40000</v>
      </c>
    </row>
    <row r="222" spans="7:15" ht="40.799999999999997" hidden="1" customHeight="1" x14ac:dyDescent="0.3">
      <c r="G222" s="43"/>
      <c r="H222" s="43" t="s">
        <v>279</v>
      </c>
      <c r="I222" s="16">
        <v>6</v>
      </c>
      <c r="J222" s="16">
        <v>4</v>
      </c>
      <c r="K222" s="43" t="s">
        <v>108</v>
      </c>
      <c r="L222" s="16" t="s">
        <v>62</v>
      </c>
      <c r="M222" s="16" t="s">
        <v>80</v>
      </c>
      <c r="N222" s="43" t="s">
        <v>280</v>
      </c>
      <c r="O222" s="44">
        <v>110000</v>
      </c>
    </row>
    <row r="223" spans="7:15" ht="40.799999999999997" hidden="1" customHeight="1" x14ac:dyDescent="0.3">
      <c r="G223" s="43"/>
      <c r="H223" s="43" t="s">
        <v>366</v>
      </c>
      <c r="I223" s="16">
        <v>8</v>
      </c>
      <c r="J223" s="16">
        <v>3</v>
      </c>
      <c r="K223" s="43" t="s">
        <v>108</v>
      </c>
      <c r="L223" s="16" t="s">
        <v>63</v>
      </c>
      <c r="M223" s="16" t="s">
        <v>65</v>
      </c>
      <c r="N223" s="43" t="s">
        <v>367</v>
      </c>
      <c r="O223" s="44">
        <v>100000</v>
      </c>
    </row>
    <row r="224" spans="7:15" ht="38.4" hidden="1" customHeight="1" x14ac:dyDescent="0.3">
      <c r="G224" s="43"/>
      <c r="H224" s="43" t="s">
        <v>368</v>
      </c>
      <c r="I224" s="16">
        <v>6</v>
      </c>
      <c r="J224" s="16">
        <v>4</v>
      </c>
      <c r="K224" s="43" t="s">
        <v>108</v>
      </c>
      <c r="L224" s="16" t="s">
        <v>108</v>
      </c>
      <c r="M224" s="16" t="s">
        <v>80</v>
      </c>
      <c r="N224" s="43" t="s">
        <v>369</v>
      </c>
      <c r="O224" s="44">
        <v>110000</v>
      </c>
    </row>
    <row r="225" spans="7:15" ht="32.4" hidden="1" customHeight="1" x14ac:dyDescent="0.3">
      <c r="G225" s="43"/>
      <c r="H225" s="43" t="s">
        <v>370</v>
      </c>
      <c r="I225" s="16">
        <v>5</v>
      </c>
      <c r="J225" s="16">
        <v>5</v>
      </c>
      <c r="K225" s="43" t="s">
        <v>63</v>
      </c>
      <c r="L225" s="16" t="s">
        <v>88</v>
      </c>
      <c r="M225" s="16" t="s">
        <v>75</v>
      </c>
      <c r="N225" s="43" t="s">
        <v>371</v>
      </c>
      <c r="O225" s="44">
        <v>150000</v>
      </c>
    </row>
    <row r="226" spans="7:15" ht="6" hidden="1" customHeight="1" x14ac:dyDescent="0.3">
      <c r="G226" s="43"/>
      <c r="H226" s="43"/>
      <c r="K226" s="43"/>
      <c r="N226" s="43"/>
    </row>
    <row r="227" spans="7:15" ht="33" hidden="1" customHeight="1" x14ac:dyDescent="0.3">
      <c r="G227" s="43"/>
      <c r="H227" s="43" t="s">
        <v>282</v>
      </c>
      <c r="I227" s="16">
        <v>7</v>
      </c>
      <c r="J227" s="16">
        <v>3</v>
      </c>
      <c r="K227" s="43" t="s">
        <v>108</v>
      </c>
      <c r="L227" s="16" t="s">
        <v>63</v>
      </c>
      <c r="M227" s="16" t="s">
        <v>65</v>
      </c>
      <c r="N227" s="43" t="s">
        <v>90</v>
      </c>
      <c r="O227" s="44">
        <v>70000</v>
      </c>
    </row>
    <row r="228" spans="7:15" ht="31.8" hidden="1" customHeight="1" x14ac:dyDescent="0.3">
      <c r="G228" s="43"/>
      <c r="H228" s="43" t="s">
        <v>345</v>
      </c>
      <c r="I228" s="16">
        <v>7</v>
      </c>
      <c r="J228" s="16">
        <v>3</v>
      </c>
      <c r="K228" s="43" t="s">
        <v>108</v>
      </c>
      <c r="L228" s="16" t="s">
        <v>108</v>
      </c>
      <c r="M228" s="16" t="s">
        <v>65</v>
      </c>
      <c r="N228" s="43" t="s">
        <v>17</v>
      </c>
      <c r="O228" s="44">
        <v>95000</v>
      </c>
    </row>
    <row r="229" spans="7:15" ht="24" hidden="1" customHeight="1" x14ac:dyDescent="0.3">
      <c r="G229" s="43"/>
      <c r="H229" s="43" t="s">
        <v>346</v>
      </c>
      <c r="I229" s="16">
        <v>8</v>
      </c>
      <c r="J229" s="16">
        <v>2</v>
      </c>
      <c r="K229" s="43" t="s">
        <v>108</v>
      </c>
      <c r="L229" s="16" t="s">
        <v>63</v>
      </c>
      <c r="M229" s="16" t="s">
        <v>65</v>
      </c>
      <c r="N229" s="43" t="s">
        <v>67</v>
      </c>
      <c r="O229" s="44">
        <v>90000</v>
      </c>
    </row>
    <row r="230" spans="7:15" ht="25.8" hidden="1" customHeight="1" x14ac:dyDescent="0.3">
      <c r="G230" s="43"/>
      <c r="H230" s="43" t="s">
        <v>283</v>
      </c>
      <c r="I230" s="16">
        <v>8</v>
      </c>
      <c r="J230" s="16">
        <v>3</v>
      </c>
      <c r="K230" s="43" t="s">
        <v>108</v>
      </c>
      <c r="L230" s="16" t="s">
        <v>63</v>
      </c>
      <c r="M230" s="16" t="s">
        <v>65</v>
      </c>
      <c r="N230" s="43" t="s">
        <v>284</v>
      </c>
      <c r="O230" s="44">
        <v>125000</v>
      </c>
    </row>
    <row r="231" spans="7:15" ht="24.6" hidden="1" customHeight="1" x14ac:dyDescent="0.3">
      <c r="G231" s="43"/>
      <c r="H231" s="43" t="s">
        <v>285</v>
      </c>
      <c r="I231" s="16">
        <v>2</v>
      </c>
      <c r="J231" s="16">
        <v>6</v>
      </c>
      <c r="K231" s="43" t="s">
        <v>64</v>
      </c>
      <c r="L231" s="16" t="s">
        <v>64</v>
      </c>
      <c r="M231" s="16" t="s">
        <v>128</v>
      </c>
      <c r="N231" s="43" t="s">
        <v>286</v>
      </c>
      <c r="O231" s="44">
        <v>120000</v>
      </c>
    </row>
    <row r="232" spans="7:15" x14ac:dyDescent="0.3">
      <c r="G232" s="43"/>
      <c r="J232" s="43"/>
      <c r="M232" s="43"/>
    </row>
    <row r="233" spans="7:15" x14ac:dyDescent="0.3">
      <c r="G233" s="43"/>
      <c r="J233" s="43"/>
      <c r="M233" s="43"/>
    </row>
    <row r="234" spans="7:15" x14ac:dyDescent="0.3">
      <c r="G234" s="43"/>
      <c r="J234" s="43"/>
      <c r="M234" s="43"/>
    </row>
    <row r="235" spans="7:15" x14ac:dyDescent="0.3">
      <c r="G235" s="43"/>
      <c r="J235" s="43"/>
      <c r="M235" s="43"/>
    </row>
    <row r="236" spans="7:15" x14ac:dyDescent="0.3">
      <c r="G236" s="43"/>
      <c r="J236" s="43"/>
      <c r="M236" s="43"/>
    </row>
    <row r="237" spans="7:15" x14ac:dyDescent="0.3">
      <c r="G237" s="43"/>
      <c r="J237" s="43"/>
      <c r="M237" s="43"/>
    </row>
    <row r="238" spans="7:15" x14ac:dyDescent="0.3">
      <c r="G238" s="43"/>
      <c r="J238" s="43"/>
      <c r="M238" s="43"/>
    </row>
    <row r="239" spans="7:15" x14ac:dyDescent="0.3">
      <c r="G239" s="43"/>
      <c r="J239" s="43"/>
      <c r="M239" s="43"/>
    </row>
    <row r="240" spans="7:15" x14ac:dyDescent="0.3">
      <c r="G240" s="43"/>
      <c r="J240" s="43"/>
      <c r="M240" s="43"/>
    </row>
    <row r="241" spans="7:13" x14ac:dyDescent="0.3">
      <c r="G241" s="43"/>
      <c r="J241" s="43"/>
      <c r="M241" s="43"/>
    </row>
    <row r="242" spans="7:13" x14ac:dyDescent="0.3">
      <c r="G242" s="43"/>
      <c r="J242" s="43"/>
      <c r="M242" s="43"/>
    </row>
    <row r="243" spans="7:13" x14ac:dyDescent="0.3">
      <c r="G243" s="43"/>
      <c r="J243" s="43"/>
      <c r="M243" s="43"/>
    </row>
    <row r="244" spans="7:13" x14ac:dyDescent="0.3">
      <c r="G244" s="43"/>
      <c r="J244" s="43"/>
      <c r="M244" s="43"/>
    </row>
    <row r="245" spans="7:13" x14ac:dyDescent="0.3">
      <c r="G245" s="43"/>
      <c r="J245" s="43"/>
      <c r="M245" s="43"/>
    </row>
    <row r="246" spans="7:13" x14ac:dyDescent="0.3">
      <c r="G246" s="43"/>
      <c r="J246" s="43"/>
      <c r="M246" s="43"/>
    </row>
    <row r="247" spans="7:13" x14ac:dyDescent="0.3">
      <c r="G247" s="43"/>
      <c r="J247" s="43"/>
      <c r="M247" s="43"/>
    </row>
    <row r="248" spans="7:13" x14ac:dyDescent="0.3">
      <c r="G248" s="43"/>
      <c r="J248" s="43"/>
      <c r="M248" s="43"/>
    </row>
    <row r="249" spans="7:13" x14ac:dyDescent="0.3">
      <c r="G249" s="43"/>
      <c r="J249" s="43"/>
      <c r="M249" s="43"/>
    </row>
    <row r="250" spans="7:13" x14ac:dyDescent="0.3">
      <c r="G250" s="43"/>
      <c r="J250" s="43"/>
      <c r="M250" s="43"/>
    </row>
    <row r="251" spans="7:13" x14ac:dyDescent="0.3">
      <c r="G251" s="43"/>
      <c r="J251" s="43"/>
      <c r="M251" s="43"/>
    </row>
    <row r="252" spans="7:13" x14ac:dyDescent="0.3">
      <c r="G252" s="43"/>
      <c r="J252" s="43"/>
      <c r="M252" s="43"/>
    </row>
    <row r="253" spans="7:13" x14ac:dyDescent="0.3">
      <c r="G253" s="43"/>
      <c r="J253" s="43"/>
      <c r="M253" s="43"/>
    </row>
    <row r="254" spans="7:13" x14ac:dyDescent="0.3">
      <c r="G254" s="43"/>
      <c r="J254" s="43"/>
      <c r="M254" s="43"/>
    </row>
    <row r="255" spans="7:13" x14ac:dyDescent="0.3">
      <c r="G255" s="43"/>
      <c r="J255" s="43"/>
      <c r="M255" s="43"/>
    </row>
    <row r="256" spans="7:13" x14ac:dyDescent="0.3">
      <c r="G256" s="43"/>
      <c r="J256" s="43"/>
      <c r="M256" s="43"/>
    </row>
    <row r="257" spans="7:13" x14ac:dyDescent="0.3">
      <c r="G257" s="43"/>
      <c r="J257" s="43"/>
      <c r="M257" s="43"/>
    </row>
    <row r="258" spans="7:13" x14ac:dyDescent="0.3">
      <c r="G258" s="43"/>
      <c r="J258" s="43"/>
      <c r="M258" s="43"/>
    </row>
    <row r="259" spans="7:13" x14ac:dyDescent="0.3">
      <c r="G259" s="43"/>
      <c r="J259" s="43"/>
      <c r="M259" s="43"/>
    </row>
    <row r="260" spans="7:13" x14ac:dyDescent="0.3">
      <c r="G260" s="43"/>
      <c r="J260" s="43"/>
      <c r="M260" s="43"/>
    </row>
    <row r="261" spans="7:13" x14ac:dyDescent="0.3">
      <c r="G261" s="43"/>
      <c r="J261" s="43"/>
      <c r="M261" s="43"/>
    </row>
    <row r="262" spans="7:13" x14ac:dyDescent="0.3">
      <c r="G262" s="43"/>
      <c r="J262" s="43"/>
      <c r="M262" s="43"/>
    </row>
    <row r="263" spans="7:13" x14ac:dyDescent="0.3">
      <c r="G263" s="43"/>
      <c r="J263" s="43"/>
      <c r="M263" s="43"/>
    </row>
    <row r="264" spans="7:13" x14ac:dyDescent="0.3">
      <c r="G264" s="43"/>
      <c r="J264" s="43"/>
      <c r="M264" s="43"/>
    </row>
    <row r="265" spans="7:13" x14ac:dyDescent="0.3">
      <c r="G265" s="43"/>
      <c r="J265" s="43"/>
      <c r="M265" s="43"/>
    </row>
    <row r="266" spans="7:13" x14ac:dyDescent="0.3">
      <c r="G266" s="43"/>
      <c r="J266" s="43"/>
      <c r="M266" s="43"/>
    </row>
    <row r="267" spans="7:13" x14ac:dyDescent="0.3">
      <c r="G267" s="43"/>
      <c r="J267" s="43"/>
      <c r="M267" s="43"/>
    </row>
    <row r="268" spans="7:13" x14ac:dyDescent="0.3">
      <c r="G268" s="43"/>
      <c r="J268" s="43"/>
      <c r="M268" s="43"/>
    </row>
    <row r="269" spans="7:13" x14ac:dyDescent="0.3">
      <c r="G269" s="43"/>
      <c r="J269" s="43"/>
      <c r="M269" s="43"/>
    </row>
    <row r="270" spans="7:13" x14ac:dyDescent="0.3">
      <c r="G270" s="43"/>
      <c r="J270" s="43"/>
      <c r="M270" s="43"/>
    </row>
    <row r="271" spans="7:13" x14ac:dyDescent="0.3">
      <c r="G271" s="43"/>
      <c r="J271" s="43"/>
      <c r="M271" s="43"/>
    </row>
    <row r="272" spans="7:13" x14ac:dyDescent="0.3">
      <c r="G272" s="43"/>
      <c r="J272" s="43"/>
      <c r="M272" s="43"/>
    </row>
    <row r="273" spans="7:13" x14ac:dyDescent="0.3">
      <c r="G273" s="43"/>
      <c r="J273" s="43"/>
      <c r="M273" s="43"/>
    </row>
    <row r="274" spans="7:13" x14ac:dyDescent="0.3">
      <c r="G274" s="43"/>
      <c r="J274" s="43"/>
      <c r="M274" s="43"/>
    </row>
    <row r="275" spans="7:13" x14ac:dyDescent="0.3">
      <c r="G275" s="43"/>
      <c r="J275" s="43"/>
      <c r="M275" s="43"/>
    </row>
    <row r="276" spans="7:13" x14ac:dyDescent="0.3">
      <c r="G276" s="43"/>
      <c r="J276" s="43"/>
      <c r="M276" s="43"/>
    </row>
    <row r="277" spans="7:13" x14ac:dyDescent="0.3">
      <c r="G277" s="43"/>
      <c r="J277" s="43"/>
      <c r="M277" s="43"/>
    </row>
    <row r="278" spans="7:13" x14ac:dyDescent="0.3">
      <c r="G278" s="43"/>
      <c r="J278" s="43"/>
      <c r="M278" s="43"/>
    </row>
    <row r="279" spans="7:13" x14ac:dyDescent="0.3">
      <c r="G279" s="43"/>
      <c r="J279" s="43"/>
      <c r="M279" s="43"/>
    </row>
    <row r="280" spans="7:13" x14ac:dyDescent="0.3">
      <c r="G280" s="43"/>
      <c r="J280" s="43"/>
      <c r="M280" s="43"/>
    </row>
    <row r="281" spans="7:13" x14ac:dyDescent="0.3">
      <c r="G281" s="43"/>
      <c r="J281" s="43"/>
      <c r="M281" s="43"/>
    </row>
    <row r="282" spans="7:13" x14ac:dyDescent="0.3">
      <c r="G282" s="43"/>
      <c r="J282" s="43"/>
      <c r="M282" s="43"/>
    </row>
    <row r="283" spans="7:13" x14ac:dyDescent="0.3">
      <c r="G283" s="43"/>
      <c r="J283" s="43"/>
      <c r="M283" s="43"/>
    </row>
    <row r="284" spans="7:13" x14ac:dyDescent="0.3">
      <c r="G284" s="43"/>
      <c r="J284" s="43"/>
      <c r="M284" s="43"/>
    </row>
    <row r="285" spans="7:13" x14ac:dyDescent="0.3">
      <c r="G285" s="43"/>
      <c r="J285" s="43"/>
      <c r="M285" s="43"/>
    </row>
    <row r="286" spans="7:13" x14ac:dyDescent="0.3">
      <c r="G286" s="43"/>
      <c r="J286" s="43"/>
      <c r="M286" s="43"/>
    </row>
    <row r="287" spans="7:13" x14ac:dyDescent="0.3">
      <c r="G287" s="43"/>
      <c r="J287" s="43"/>
      <c r="M287" s="43"/>
    </row>
    <row r="288" spans="7:13" x14ac:dyDescent="0.3">
      <c r="G288" s="43"/>
      <c r="J288" s="43"/>
      <c r="M288" s="43"/>
    </row>
    <row r="289" spans="7:13" x14ac:dyDescent="0.3">
      <c r="G289" s="43"/>
      <c r="J289" s="43"/>
      <c r="M289" s="43"/>
    </row>
    <row r="290" spans="7:13" x14ac:dyDescent="0.3">
      <c r="G290" s="43"/>
      <c r="J290" s="43"/>
      <c r="M290" s="43"/>
    </row>
    <row r="291" spans="7:13" x14ac:dyDescent="0.3">
      <c r="G291" s="43"/>
      <c r="J291" s="43"/>
      <c r="M291" s="43"/>
    </row>
    <row r="292" spans="7:13" x14ac:dyDescent="0.3">
      <c r="G292" s="43"/>
      <c r="J292" s="43"/>
      <c r="M292" s="43"/>
    </row>
    <row r="293" spans="7:13" x14ac:dyDescent="0.3">
      <c r="G293" s="43"/>
      <c r="J293" s="43"/>
      <c r="M293" s="43"/>
    </row>
    <row r="294" spans="7:13" x14ac:dyDescent="0.3">
      <c r="G294" s="43"/>
      <c r="J294" s="43"/>
    </row>
  </sheetData>
  <sheetProtection algorithmName="SHA-512" hashValue="s6QXymEAUuT4B8DSBtK7ifIBo70JSzbvtVg12DAUuhJdXJJ4egBMRnG8BpFEY4hcDQ7SbdRpTv3PlkCJ70fTcA==" saltValue="Xft330cB4DHUiTvJg8fi+Q==" spinCount="100000" sheet="1" objects="1" scenarios="1" selectLockedCells="1"/>
  <mergeCells count="50">
    <mergeCell ref="K28:L28"/>
    <mergeCell ref="M28:N28"/>
    <mergeCell ref="L8:M8"/>
    <mergeCell ref="L10:M10"/>
    <mergeCell ref="L12:M12"/>
    <mergeCell ref="L14:M14"/>
    <mergeCell ref="L16:M16"/>
    <mergeCell ref="L18:M18"/>
    <mergeCell ref="L20:M20"/>
    <mergeCell ref="L22:M22"/>
    <mergeCell ref="L24:M24"/>
    <mergeCell ref="L15:M15"/>
    <mergeCell ref="L17:M17"/>
    <mergeCell ref="L19:M19"/>
    <mergeCell ref="L21:M21"/>
    <mergeCell ref="A1:H2"/>
    <mergeCell ref="O4:O5"/>
    <mergeCell ref="L26:M26"/>
    <mergeCell ref="L6:M6"/>
    <mergeCell ref="L5:M5"/>
    <mergeCell ref="E4:H4"/>
    <mergeCell ref="E3:H3"/>
    <mergeCell ref="A7:F7"/>
    <mergeCell ref="L7:M7"/>
    <mergeCell ref="A15:F15"/>
    <mergeCell ref="A17:F17"/>
    <mergeCell ref="A19:F19"/>
    <mergeCell ref="A21:F21"/>
    <mergeCell ref="A23:F23"/>
    <mergeCell ref="A25:F25"/>
    <mergeCell ref="R7:X7"/>
    <mergeCell ref="A9:F9"/>
    <mergeCell ref="L9:M9"/>
    <mergeCell ref="A11:F11"/>
    <mergeCell ref="A13:F13"/>
    <mergeCell ref="L11:M11"/>
    <mergeCell ref="L13:M13"/>
    <mergeCell ref="R11:X11"/>
    <mergeCell ref="R13:X13"/>
    <mergeCell ref="A27:F27"/>
    <mergeCell ref="L23:M23"/>
    <mergeCell ref="L25:M25"/>
    <mergeCell ref="L27:M27"/>
    <mergeCell ref="R15:X15"/>
    <mergeCell ref="R17:X17"/>
    <mergeCell ref="R19:X19"/>
    <mergeCell ref="R21:X21"/>
    <mergeCell ref="R23:X23"/>
    <mergeCell ref="R25:X25"/>
    <mergeCell ref="R27:X27"/>
  </mergeCells>
  <phoneticPr fontId="16" type="noConversion"/>
  <conditionalFormatting sqref="B14:F14">
    <cfRule type="expression" dxfId="38" priority="135">
      <formula>$F14:$F31="yes"</formula>
    </cfRule>
  </conditionalFormatting>
  <conditionalFormatting sqref="B16:F16 L16:P16 G17:L17 N17:P17">
    <cfRule type="expression" dxfId="37" priority="121">
      <formula>$F16:$F32="yes"</formula>
    </cfRule>
  </conditionalFormatting>
  <conditionalFormatting sqref="B18:F18 L18:P18 G19:L19 N19:P19">
    <cfRule type="expression" dxfId="36" priority="108">
      <formula>$F18:$F33="yes"</formula>
    </cfRule>
  </conditionalFormatting>
  <conditionalFormatting sqref="B20:F20 L20:P20 G21:L21 N21:P21">
    <cfRule type="expression" dxfId="35" priority="96">
      <formula>$F20:$F34="yes"</formula>
    </cfRule>
  </conditionalFormatting>
  <conditionalFormatting sqref="B22:F22 L22:P22 G23:L23 N23:P23">
    <cfRule type="expression" dxfId="34" priority="85">
      <formula>$F22:$F35="yes"</formula>
    </cfRule>
  </conditionalFormatting>
  <conditionalFormatting sqref="B24:F24 L24:P24 G25:L25 N25:P25">
    <cfRule type="expression" dxfId="33" priority="75">
      <formula>$F24:$F36="yes"</formula>
    </cfRule>
  </conditionalFormatting>
  <conditionalFormatting sqref="B26:F26 L26:P26 G27:L27 N27:P27">
    <cfRule type="expression" dxfId="32" priority="66">
      <formula>$F26:$F37="yes"</formula>
    </cfRule>
  </conditionalFormatting>
  <conditionalFormatting sqref="B6:P6 G7:L7 N7:P7">
    <cfRule type="expression" dxfId="31" priority="189">
      <formula>$F6:$F27="yes"</formula>
    </cfRule>
  </conditionalFormatting>
  <conditionalFormatting sqref="B8:P8 N9:P9">
    <cfRule type="expression" dxfId="30" priority="39">
      <formula>$F8:$F28="yes"</formula>
    </cfRule>
  </conditionalFormatting>
  <conditionalFormatting sqref="B10:P10 N11:P11">
    <cfRule type="expression" dxfId="29" priority="51">
      <formula>$F10:$F29="yes"</formula>
    </cfRule>
  </conditionalFormatting>
  <conditionalFormatting sqref="B12:P12 N13:P13">
    <cfRule type="expression" dxfId="28" priority="45">
      <formula>$F12:$F30="yes"</formula>
    </cfRule>
  </conditionalFormatting>
  <conditionalFormatting sqref="D6 D8 D10 D12 D14 D16 D18 D20 D22 D24 D26">
    <cfRule type="containsText" dxfId="27" priority="31" operator="containsText" text="Star Player">
      <formula>NOT(ISERROR(SEARCH("Star Player",D6)))</formula>
    </cfRule>
    <cfRule type="containsText" dxfId="26" priority="32" operator="containsText" text="Emerging Star">
      <formula>NOT(ISERROR(SEARCH("Emerging Star",D6)))</formula>
    </cfRule>
    <cfRule type="containsText" dxfId="25" priority="33" operator="containsText" text="Veteran">
      <formula>NOT(ISERROR(SEARCH("Veteran",D6)))</formula>
    </cfRule>
    <cfRule type="containsText" dxfId="24" priority="34" operator="containsText" text="Experienced">
      <formula>NOT(ISERROR(SEARCH("Experienced",D6)))</formula>
    </cfRule>
    <cfRule type="containsText" dxfId="23" priority="35" operator="containsText" text="Rookie">
      <formula>NOT(ISERROR(SEARCH("Rookie",D6)))</formula>
    </cfRule>
    <cfRule type="containsText" dxfId="22" priority="29" operator="containsText" text="Legend">
      <formula>NOT(ISERROR(SEARCH("Legend",D6)))</formula>
    </cfRule>
    <cfRule type="containsText" dxfId="21" priority="30" operator="containsText" text="Super Star">
      <formula>NOT(ISERROR(SEARCH("Super Star",D6)))</formula>
    </cfRule>
  </conditionalFormatting>
  <conditionalFormatting sqref="E6:F6 E8:F8 E10:F10 E12:F12 E14:F14 E16:F16 E18:F18 E20:F20 E22:F22 E24:F24 E26:F26">
    <cfRule type="containsText" dxfId="20" priority="37" operator="containsText" text="n">
      <formula>NOT(ISERROR(SEARCH("n",E6)))</formula>
    </cfRule>
    <cfRule type="containsText" dxfId="19" priority="38" operator="containsText" text="M">
      <formula>NOT(ISERROR(SEARCH("M",E6)))</formula>
    </cfRule>
    <cfRule type="containsText" dxfId="18" priority="28" operator="containsText" text="Niggle">
      <formula>NOT(ISERROR(SEARCH("Niggle",E6)))</formula>
    </cfRule>
  </conditionalFormatting>
  <conditionalFormatting sqref="G14:K14">
    <cfRule type="expression" dxfId="17" priority="24">
      <formula>$F14:$F32="yes"</formula>
    </cfRule>
  </conditionalFormatting>
  <conditionalFormatting sqref="G16:K16">
    <cfRule type="expression" dxfId="16" priority="11">
      <formula>$F16:$F34="yes"</formula>
    </cfRule>
  </conditionalFormatting>
  <conditionalFormatting sqref="G18:K18">
    <cfRule type="expression" dxfId="15" priority="10">
      <formula>$F18:$F36="yes"</formula>
    </cfRule>
  </conditionalFormatting>
  <conditionalFormatting sqref="G20:K20">
    <cfRule type="expression" dxfId="14" priority="9">
      <formula>$F20:$F38="yes"</formula>
    </cfRule>
  </conditionalFormatting>
  <conditionalFormatting sqref="G22:K22">
    <cfRule type="expression" dxfId="13" priority="8">
      <formula>$F22:$F40="yes"</formula>
    </cfRule>
  </conditionalFormatting>
  <conditionalFormatting sqref="G24:K24">
    <cfRule type="expression" dxfId="12" priority="7">
      <formula>$F24:$F42="yes"</formula>
    </cfRule>
  </conditionalFormatting>
  <conditionalFormatting sqref="G26:K26">
    <cfRule type="expression" dxfId="11" priority="6">
      <formula>$F26:$F44="yes"</formula>
    </cfRule>
  </conditionalFormatting>
  <conditionalFormatting sqref="G11:L11">
    <cfRule type="expression" dxfId="10" priority="166">
      <formula>$F11:$F30="yes"</formula>
    </cfRule>
  </conditionalFormatting>
  <conditionalFormatting sqref="G13:L13">
    <cfRule type="expression" dxfId="9" priority="150">
      <formula>$F13:$F31="yes"</formula>
    </cfRule>
  </conditionalFormatting>
  <conditionalFormatting sqref="L9">
    <cfRule type="expression" dxfId="8" priority="183">
      <formula>$F9:$F29="yes"</formula>
    </cfRule>
  </conditionalFormatting>
  <conditionalFormatting sqref="L14:P14 G15:L15 N15:P15">
    <cfRule type="expression" dxfId="7" priority="26">
      <formula>$F14:$F31="yes"</formula>
    </cfRule>
  </conditionalFormatting>
  <conditionalFormatting sqref="N14">
    <cfRule type="expression" dxfId="6" priority="23">
      <formula>$F14:$F32="yes"</formula>
    </cfRule>
  </conditionalFormatting>
  <conditionalFormatting sqref="N16">
    <cfRule type="expression" dxfId="5" priority="22">
      <formula>$F16:$F34="yes"</formula>
    </cfRule>
  </conditionalFormatting>
  <conditionalFormatting sqref="N18">
    <cfRule type="expression" dxfId="4" priority="21">
      <formula>$F18:$F36="yes"</formula>
    </cfRule>
  </conditionalFormatting>
  <conditionalFormatting sqref="N20">
    <cfRule type="expression" dxfId="3" priority="20">
      <formula>$F20:$F38="yes"</formula>
    </cfRule>
  </conditionalFormatting>
  <conditionalFormatting sqref="N22">
    <cfRule type="expression" dxfId="2" priority="19">
      <formula>$F22:$F40="yes"</formula>
    </cfRule>
  </conditionalFormatting>
  <conditionalFormatting sqref="N24">
    <cfRule type="expression" dxfId="1" priority="18">
      <formula>$F24:$F42="yes"</formula>
    </cfRule>
  </conditionalFormatting>
  <conditionalFormatting sqref="N26">
    <cfRule type="expression" dxfId="0" priority="17">
      <formula>$F26:$F44="yes"</formula>
    </cfRule>
  </conditionalFormatting>
  <conditionalFormatting sqref="N6:P27">
    <cfRule type="expression" priority="36">
      <formula>IF(E6="m",(0)," ")</formula>
    </cfRule>
  </conditionalFormatting>
  <dataValidations count="11">
    <dataValidation type="list" allowBlank="1" showInputMessage="1" showErrorMessage="1" errorTitle="Wrong type" sqref="C8 C10 C12 C14 C16 C18 C20 C22 C24 C26" xr:uid="{00000000-0002-0000-0000-000000000000}">
      <formula1>INDIRECT($E$4)</formula1>
    </dataValidation>
    <dataValidation type="list" allowBlank="1" showInputMessage="1" showErrorMessage="1" errorTitle="Wrong type" sqref="D6 D10 D12 D14 D16 D18 D20 D22 D24 D26 D8" xr:uid="{00000000-0002-0000-0000-000001000000}">
      <formula1>$B$49:$B$55</formula1>
    </dataValidation>
    <dataValidation type="list" allowBlank="1" showInputMessage="1" showErrorMessage="1" sqref="F6 F10 F12 F14 F16 F18 F20 F22 F24 F26 F8" xr:uid="{00000000-0002-0000-0000-000002000000}">
      <formula1>$D$49</formula1>
    </dataValidation>
    <dataValidation type="list" allowBlank="1" showInputMessage="1" showErrorMessage="1" sqref="E6 E10 E12 E14 E16 E18 E20 E22 E24 E26 E8" xr:uid="{00000000-0002-0000-0000-000003000000}">
      <formula1>$C$49:$C$65</formula1>
    </dataValidation>
    <dataValidation type="list" allowBlank="1" showInputMessage="1" showErrorMessage="1" sqref="I2:J2" xr:uid="{00000000-0002-0000-0000-000004000000}">
      <formula1>$A$48:$A$54</formula1>
    </dataValidation>
    <dataValidation type="list" allowBlank="1" showInputMessage="1" showErrorMessage="1" sqref="K2" xr:uid="{00000000-0002-0000-0000-000006000000}">
      <formula1>$A$48:$A$51</formula1>
    </dataValidation>
    <dataValidation type="list" allowBlank="1" showInputMessage="1" showErrorMessage="1" sqref="L2" xr:uid="{00000000-0002-0000-0000-000007000000}">
      <formula1>$A$48:$A$49</formula1>
    </dataValidation>
    <dataValidation type="list" allowBlank="1" showInputMessage="1" showErrorMessage="1" sqref="M2" xr:uid="{00000000-0002-0000-0000-000008000000}">
      <formula1>$A$49:$A$55</formula1>
    </dataValidation>
    <dataValidation type="list" allowBlank="1" showInputMessage="1" showErrorMessage="1" errorTitle="Wrong type" sqref="C6" xr:uid="{00000000-0002-0000-0000-00000A000000}">
      <formula1>INDIRECT(E4)</formula1>
    </dataValidation>
    <dataValidation type="list" allowBlank="1" showInputMessage="1" showErrorMessage="1" sqref="A4" xr:uid="{00000000-0002-0000-0000-00000B000000}">
      <formula1>B66:B72</formula1>
    </dataValidation>
    <dataValidation type="list" allowBlank="1" showInputMessage="1" showErrorMessage="1" sqref="E4:H4" xr:uid="{00000000-0002-0000-0000-000009000000}">
      <formula1>$E$49:$E$76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4452-E27E-4D63-A02E-B5D731F654A9}">
  <dimension ref="A1:H49"/>
  <sheetViews>
    <sheetView workbookViewId="0">
      <selection activeCell="G13" sqref="G13"/>
    </sheetView>
  </sheetViews>
  <sheetFormatPr defaultRowHeight="14.4" x14ac:dyDescent="0.3"/>
  <cols>
    <col min="1" max="1" width="21" style="67" customWidth="1"/>
    <col min="2" max="2" width="23.6640625" style="67" customWidth="1"/>
    <col min="3" max="3" width="8.77734375" style="67" customWidth="1"/>
    <col min="4" max="4" width="8.88671875" style="67"/>
    <col min="5" max="5" width="44.33203125" customWidth="1"/>
    <col min="6" max="6" width="9.5546875" style="69" customWidth="1"/>
    <col min="7" max="7" width="35.5546875" customWidth="1"/>
    <col min="8" max="8" width="26.5546875" customWidth="1"/>
  </cols>
  <sheetData>
    <row r="1" spans="1:8" x14ac:dyDescent="0.3">
      <c r="A1" s="67" t="s">
        <v>350</v>
      </c>
      <c r="B1" s="67" t="s">
        <v>351</v>
      </c>
      <c r="C1" s="67" t="s">
        <v>354</v>
      </c>
      <c r="D1" s="67" t="s">
        <v>355</v>
      </c>
      <c r="E1" t="s">
        <v>352</v>
      </c>
      <c r="F1" s="69" t="s">
        <v>357</v>
      </c>
      <c r="G1" t="s">
        <v>356</v>
      </c>
      <c r="H1" t="s">
        <v>353</v>
      </c>
    </row>
    <row r="2" spans="1:8" ht="15.6" customHeight="1" x14ac:dyDescent="0.3">
      <c r="A2" s="68"/>
      <c r="B2" s="68"/>
      <c r="C2" s="68"/>
      <c r="D2" s="68"/>
      <c r="E2" s="66"/>
      <c r="F2" s="68"/>
      <c r="G2" s="66"/>
      <c r="H2" s="66"/>
    </row>
    <row r="3" spans="1:8" x14ac:dyDescent="0.3">
      <c r="A3" s="68"/>
      <c r="B3" s="68"/>
      <c r="C3" s="68"/>
      <c r="D3" s="68"/>
      <c r="E3" s="66"/>
      <c r="F3" s="68"/>
      <c r="G3" s="66"/>
      <c r="H3" s="66"/>
    </row>
    <row r="4" spans="1:8" x14ac:dyDescent="0.3">
      <c r="A4" s="68"/>
      <c r="B4" s="68"/>
      <c r="C4" s="68"/>
      <c r="D4" s="68"/>
      <c r="E4" s="66"/>
      <c r="F4" s="68"/>
      <c r="G4" s="66"/>
      <c r="H4" s="66"/>
    </row>
    <row r="5" spans="1:8" x14ac:dyDescent="0.3">
      <c r="A5" s="68"/>
      <c r="B5" s="68"/>
      <c r="C5" s="68"/>
      <c r="D5" s="68"/>
      <c r="E5" s="66"/>
      <c r="F5" s="68"/>
      <c r="G5" s="66"/>
      <c r="H5" s="66"/>
    </row>
    <row r="6" spans="1:8" x14ac:dyDescent="0.3">
      <c r="A6" s="68"/>
      <c r="B6" s="68"/>
      <c r="C6" s="68"/>
      <c r="D6" s="68"/>
      <c r="E6" s="66"/>
      <c r="F6" s="68"/>
      <c r="G6" s="66"/>
      <c r="H6" s="66"/>
    </row>
    <row r="7" spans="1:8" x14ac:dyDescent="0.3">
      <c r="A7" s="68"/>
      <c r="B7" s="68"/>
      <c r="C7" s="68"/>
      <c r="D7" s="68"/>
      <c r="E7" s="66"/>
      <c r="F7" s="68"/>
      <c r="G7" s="66"/>
      <c r="H7" s="66"/>
    </row>
    <row r="8" spans="1:8" x14ac:dyDescent="0.3">
      <c r="A8" s="68"/>
      <c r="B8" s="68"/>
      <c r="C8" s="68"/>
      <c r="D8" s="68"/>
      <c r="E8" s="66"/>
      <c r="F8" s="68"/>
      <c r="G8" s="66"/>
      <c r="H8" s="66"/>
    </row>
    <row r="9" spans="1:8" x14ac:dyDescent="0.3">
      <c r="A9" s="68"/>
      <c r="B9" s="68"/>
      <c r="C9" s="68"/>
      <c r="D9" s="68"/>
      <c r="E9" s="66"/>
      <c r="F9" s="68"/>
      <c r="G9" s="66"/>
      <c r="H9" s="66"/>
    </row>
    <row r="10" spans="1:8" x14ac:dyDescent="0.3">
      <c r="A10" s="68"/>
      <c r="B10" s="68"/>
      <c r="C10" s="68"/>
      <c r="D10" s="68"/>
      <c r="E10" s="66"/>
      <c r="F10" s="68"/>
      <c r="G10" s="66"/>
      <c r="H10" s="66"/>
    </row>
    <row r="11" spans="1:8" x14ac:dyDescent="0.3">
      <c r="A11" s="68"/>
      <c r="B11" s="68"/>
      <c r="C11" s="68"/>
      <c r="D11" s="68"/>
      <c r="E11" s="66"/>
      <c r="F11" s="68"/>
      <c r="G11" s="66"/>
      <c r="H11" s="66"/>
    </row>
    <row r="12" spans="1:8" x14ac:dyDescent="0.3">
      <c r="A12" s="68"/>
      <c r="B12" s="68"/>
      <c r="C12" s="68"/>
      <c r="D12" s="68"/>
      <c r="E12" s="66"/>
      <c r="F12" s="68"/>
      <c r="G12" s="66"/>
      <c r="H12" s="66"/>
    </row>
    <row r="13" spans="1:8" x14ac:dyDescent="0.3">
      <c r="A13" s="68"/>
      <c r="B13" s="68"/>
      <c r="C13" s="68"/>
      <c r="D13" s="68"/>
      <c r="E13" s="66"/>
      <c r="F13" s="68"/>
      <c r="G13" s="66"/>
      <c r="H13" s="66"/>
    </row>
    <row r="14" spans="1:8" x14ac:dyDescent="0.3">
      <c r="A14" s="68"/>
      <c r="B14" s="68"/>
      <c r="C14" s="68"/>
      <c r="D14" s="68"/>
      <c r="E14" s="66"/>
      <c r="F14" s="68"/>
      <c r="G14" s="66"/>
      <c r="H14" s="66"/>
    </row>
    <row r="15" spans="1:8" x14ac:dyDescent="0.3">
      <c r="A15" s="68"/>
      <c r="B15" s="68"/>
      <c r="C15" s="68"/>
      <c r="D15" s="68"/>
      <c r="E15" s="66"/>
      <c r="F15" s="68"/>
      <c r="G15" s="66"/>
      <c r="H15" s="66"/>
    </row>
    <row r="16" spans="1:8" x14ac:dyDescent="0.3">
      <c r="A16" s="68"/>
      <c r="B16" s="68"/>
      <c r="C16" s="68"/>
      <c r="D16" s="68"/>
      <c r="E16" s="66"/>
      <c r="F16" s="68"/>
      <c r="G16" s="66"/>
      <c r="H16" s="66"/>
    </row>
    <row r="17" spans="1:8" x14ac:dyDescent="0.3">
      <c r="A17" s="68"/>
      <c r="B17" s="68"/>
      <c r="C17" s="68"/>
      <c r="D17" s="68"/>
      <c r="E17" s="66"/>
      <c r="F17" s="68"/>
      <c r="G17" s="66"/>
      <c r="H17" s="66"/>
    </row>
    <row r="18" spans="1:8" x14ac:dyDescent="0.3">
      <c r="A18" s="68"/>
      <c r="B18" s="68"/>
      <c r="C18" s="68"/>
      <c r="D18" s="68"/>
      <c r="E18" s="66"/>
      <c r="F18" s="68"/>
      <c r="G18" s="66"/>
      <c r="H18" s="66"/>
    </row>
    <row r="19" spans="1:8" x14ac:dyDescent="0.3">
      <c r="A19" s="68"/>
      <c r="B19" s="68"/>
      <c r="C19" s="68"/>
      <c r="D19" s="68"/>
      <c r="E19" s="66"/>
      <c r="F19" s="68"/>
      <c r="G19" s="66"/>
      <c r="H19" s="66"/>
    </row>
    <row r="20" spans="1:8" x14ac:dyDescent="0.3">
      <c r="A20" s="68"/>
      <c r="B20" s="68"/>
      <c r="C20" s="68"/>
      <c r="D20" s="68"/>
      <c r="E20" s="66"/>
      <c r="F20" s="68"/>
      <c r="G20" s="66"/>
      <c r="H20" s="66"/>
    </row>
    <row r="21" spans="1:8" x14ac:dyDescent="0.3">
      <c r="A21" s="68"/>
      <c r="B21" s="68"/>
      <c r="C21" s="68"/>
      <c r="D21" s="68"/>
      <c r="E21" s="66"/>
      <c r="F21" s="68"/>
      <c r="G21" s="66"/>
      <c r="H21" s="66"/>
    </row>
    <row r="22" spans="1:8" x14ac:dyDescent="0.3">
      <c r="A22" s="68"/>
      <c r="B22" s="68"/>
      <c r="C22" s="68"/>
      <c r="D22" s="68"/>
      <c r="E22" s="66"/>
      <c r="F22" s="68"/>
      <c r="G22" s="66"/>
      <c r="H22" s="66"/>
    </row>
    <row r="23" spans="1:8" x14ac:dyDescent="0.3">
      <c r="A23" s="68"/>
      <c r="B23" s="68"/>
      <c r="C23" s="68"/>
      <c r="D23" s="68"/>
      <c r="E23" s="66"/>
      <c r="F23" s="68"/>
      <c r="G23" s="66"/>
      <c r="H23" s="66"/>
    </row>
    <row r="24" spans="1:8" x14ac:dyDescent="0.3">
      <c r="A24" s="68"/>
      <c r="B24" s="68"/>
      <c r="C24" s="68"/>
      <c r="D24" s="68"/>
      <c r="E24" s="66"/>
      <c r="F24" s="68"/>
      <c r="G24" s="66"/>
      <c r="H24" s="66"/>
    </row>
    <row r="25" spans="1:8" x14ac:dyDescent="0.3">
      <c r="A25" s="68"/>
      <c r="B25" s="68"/>
      <c r="C25" s="68"/>
      <c r="D25" s="68"/>
      <c r="E25" s="66"/>
      <c r="F25" s="68"/>
      <c r="G25" s="66"/>
      <c r="H25" s="66"/>
    </row>
    <row r="26" spans="1:8" x14ac:dyDescent="0.3">
      <c r="A26" s="68"/>
      <c r="B26" s="68"/>
      <c r="C26" s="68"/>
      <c r="D26" s="68"/>
      <c r="E26" s="66"/>
      <c r="F26" s="68"/>
      <c r="G26" s="66"/>
      <c r="H26" s="66"/>
    </row>
    <row r="27" spans="1:8" x14ac:dyDescent="0.3">
      <c r="A27" s="68"/>
      <c r="B27" s="68"/>
      <c r="C27" s="68"/>
      <c r="D27" s="68"/>
      <c r="E27" s="66"/>
      <c r="F27" s="68"/>
      <c r="G27" s="66"/>
      <c r="H27" s="66"/>
    </row>
    <row r="28" spans="1:8" x14ac:dyDescent="0.3">
      <c r="A28" s="68"/>
      <c r="B28" s="68"/>
      <c r="C28" s="68"/>
      <c r="D28" s="68"/>
      <c r="E28" s="66"/>
      <c r="F28" s="68"/>
      <c r="G28" s="66"/>
      <c r="H28" s="66"/>
    </row>
    <row r="29" spans="1:8" x14ac:dyDescent="0.3">
      <c r="A29" s="68"/>
      <c r="B29" s="68"/>
      <c r="C29" s="68"/>
      <c r="D29" s="68"/>
      <c r="E29" s="66"/>
      <c r="F29" s="68"/>
      <c r="G29" s="66"/>
      <c r="H29" s="66"/>
    </row>
    <row r="30" spans="1:8" x14ac:dyDescent="0.3">
      <c r="A30" s="68"/>
      <c r="B30" s="68"/>
      <c r="C30" s="68"/>
      <c r="D30" s="68"/>
      <c r="E30" s="66"/>
      <c r="F30" s="68"/>
      <c r="G30" s="66"/>
      <c r="H30" s="66"/>
    </row>
    <row r="31" spans="1:8" x14ac:dyDescent="0.3">
      <c r="A31" s="68"/>
      <c r="B31" s="68"/>
      <c r="C31" s="68"/>
      <c r="D31" s="68"/>
      <c r="E31" s="66"/>
      <c r="F31" s="68"/>
      <c r="G31" s="66"/>
      <c r="H31" s="66"/>
    </row>
    <row r="32" spans="1:8" x14ac:dyDescent="0.3">
      <c r="A32" s="68"/>
      <c r="B32" s="68"/>
      <c r="C32" s="68"/>
      <c r="D32" s="68"/>
      <c r="E32" s="66"/>
      <c r="F32" s="68"/>
      <c r="G32" s="66"/>
      <c r="H32" s="66"/>
    </row>
    <row r="33" spans="1:8" x14ac:dyDescent="0.3">
      <c r="A33" s="68"/>
      <c r="B33" s="68"/>
      <c r="C33" s="68"/>
      <c r="D33" s="68"/>
      <c r="E33" s="66"/>
      <c r="F33" s="68"/>
      <c r="G33" s="66"/>
      <c r="H33" s="66"/>
    </row>
    <row r="34" spans="1:8" x14ac:dyDescent="0.3">
      <c r="A34" s="68"/>
      <c r="B34" s="68"/>
      <c r="C34" s="68"/>
      <c r="D34" s="68"/>
      <c r="E34" s="66"/>
      <c r="F34" s="68"/>
      <c r="G34" s="66"/>
      <c r="H34" s="66"/>
    </row>
    <row r="35" spans="1:8" x14ac:dyDescent="0.3">
      <c r="A35" s="68"/>
      <c r="B35" s="68"/>
      <c r="C35" s="68"/>
      <c r="D35" s="68"/>
      <c r="E35" s="66"/>
      <c r="F35" s="68"/>
      <c r="G35" s="66"/>
      <c r="H35" s="66"/>
    </row>
    <row r="36" spans="1:8" x14ac:dyDescent="0.3">
      <c r="A36" s="68"/>
      <c r="B36" s="68"/>
      <c r="C36" s="68"/>
      <c r="D36" s="68"/>
      <c r="E36" s="66"/>
      <c r="F36" s="68"/>
      <c r="G36" s="66"/>
      <c r="H36" s="66"/>
    </row>
    <row r="37" spans="1:8" x14ac:dyDescent="0.3">
      <c r="A37" s="68"/>
      <c r="B37" s="68"/>
      <c r="C37" s="68"/>
      <c r="D37" s="68"/>
      <c r="E37" s="66"/>
      <c r="F37" s="68"/>
      <c r="G37" s="66"/>
      <c r="H37" s="66"/>
    </row>
    <row r="38" spans="1:8" x14ac:dyDescent="0.3">
      <c r="A38" s="68"/>
      <c r="B38" s="68"/>
      <c r="C38" s="68"/>
      <c r="D38" s="68"/>
      <c r="E38" s="66"/>
      <c r="F38" s="68"/>
      <c r="G38" s="66"/>
      <c r="H38" s="66"/>
    </row>
    <row r="39" spans="1:8" x14ac:dyDescent="0.3">
      <c r="A39" s="68"/>
      <c r="B39" s="68"/>
      <c r="C39" s="68"/>
      <c r="D39" s="68"/>
      <c r="E39" s="66"/>
      <c r="F39" s="68"/>
      <c r="G39" s="66"/>
      <c r="H39" s="66"/>
    </row>
    <row r="40" spans="1:8" x14ac:dyDescent="0.3">
      <c r="A40" s="68"/>
      <c r="B40" s="68"/>
      <c r="C40" s="68"/>
      <c r="D40" s="68"/>
      <c r="E40" s="66"/>
      <c r="F40" s="68"/>
      <c r="G40" s="66"/>
      <c r="H40" s="66"/>
    </row>
    <row r="41" spans="1:8" x14ac:dyDescent="0.3">
      <c r="A41" s="68"/>
      <c r="B41" s="68"/>
      <c r="C41" s="68"/>
      <c r="D41" s="68"/>
      <c r="E41" s="66"/>
      <c r="F41" s="68"/>
      <c r="G41" s="66"/>
      <c r="H41" s="66"/>
    </row>
    <row r="42" spans="1:8" x14ac:dyDescent="0.3">
      <c r="A42" s="68"/>
      <c r="B42" s="68"/>
      <c r="C42" s="68"/>
      <c r="D42" s="68"/>
      <c r="E42" s="66"/>
      <c r="F42" s="68"/>
      <c r="G42" s="66"/>
      <c r="H42" s="66"/>
    </row>
    <row r="43" spans="1:8" x14ac:dyDescent="0.3">
      <c r="A43" s="68"/>
      <c r="B43" s="68"/>
      <c r="C43" s="68"/>
      <c r="D43" s="68"/>
      <c r="E43" s="66"/>
      <c r="F43" s="68"/>
      <c r="G43" s="66"/>
      <c r="H43" s="66"/>
    </row>
    <row r="44" spans="1:8" x14ac:dyDescent="0.3">
      <c r="A44" s="68"/>
      <c r="B44" s="68"/>
      <c r="C44" s="68"/>
      <c r="D44" s="68"/>
      <c r="E44" s="66"/>
      <c r="F44" s="68"/>
      <c r="G44" s="66"/>
      <c r="H44" s="66"/>
    </row>
    <row r="45" spans="1:8" x14ac:dyDescent="0.3">
      <c r="A45" s="68"/>
      <c r="B45" s="68"/>
      <c r="C45" s="68"/>
      <c r="D45" s="68"/>
      <c r="E45" s="66"/>
      <c r="F45" s="68"/>
      <c r="G45" s="66"/>
      <c r="H45" s="66"/>
    </row>
    <row r="46" spans="1:8" x14ac:dyDescent="0.3">
      <c r="A46" s="68"/>
      <c r="B46" s="68"/>
      <c r="C46" s="68"/>
      <c r="D46" s="68"/>
      <c r="E46" s="66"/>
      <c r="F46" s="68"/>
      <c r="G46" s="66"/>
      <c r="H46" s="66"/>
    </row>
    <row r="47" spans="1:8" x14ac:dyDescent="0.3">
      <c r="A47" s="68"/>
      <c r="B47" s="68"/>
      <c r="C47" s="68"/>
      <c r="D47" s="68"/>
      <c r="E47" s="66"/>
      <c r="F47" s="68"/>
      <c r="G47" s="66"/>
      <c r="H47" s="66"/>
    </row>
    <row r="48" spans="1:8" x14ac:dyDescent="0.3">
      <c r="A48" s="68"/>
      <c r="B48" s="68"/>
      <c r="C48" s="68"/>
      <c r="D48" s="68"/>
      <c r="E48" s="66"/>
      <c r="F48" s="68"/>
      <c r="G48" s="66"/>
      <c r="H48" s="66"/>
    </row>
    <row r="49" spans="1:8" x14ac:dyDescent="0.3">
      <c r="A49" s="68"/>
      <c r="B49" s="68"/>
      <c r="C49" s="68"/>
      <c r="D49" s="68"/>
      <c r="E49" s="66"/>
      <c r="F49" s="68"/>
      <c r="G49" s="66"/>
      <c r="H49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29</vt:i4>
      </vt:variant>
    </vt:vector>
  </HeadingPairs>
  <TitlesOfParts>
    <vt:vector size="31" baseType="lpstr">
      <vt:lpstr>Team</vt:lpstr>
      <vt:lpstr>Results</vt:lpstr>
      <vt:lpstr>Amazon</vt:lpstr>
      <vt:lpstr>Black_Orc</vt:lpstr>
      <vt:lpstr>Chaos_Chosen</vt:lpstr>
      <vt:lpstr>Chaos_Dwarf</vt:lpstr>
      <vt:lpstr>Chaos_Renegade</vt:lpstr>
      <vt:lpstr>Dark_Elves</vt:lpstr>
      <vt:lpstr>Dwarves</vt:lpstr>
      <vt:lpstr>Elven_Union</vt:lpstr>
      <vt:lpstr>Favoured_of</vt:lpstr>
      <vt:lpstr>Gnomes</vt:lpstr>
      <vt:lpstr>Goblins</vt:lpstr>
      <vt:lpstr>Halflings</vt:lpstr>
      <vt:lpstr>High_Elves</vt:lpstr>
      <vt:lpstr>Humans</vt:lpstr>
      <vt:lpstr>Imperial_Nobles</vt:lpstr>
      <vt:lpstr>Lizardmen</vt:lpstr>
      <vt:lpstr>Necromantic_Horror</vt:lpstr>
      <vt:lpstr>Norse</vt:lpstr>
      <vt:lpstr>Nurgle</vt:lpstr>
      <vt:lpstr>Ogres</vt:lpstr>
      <vt:lpstr>Old_World_Alliance</vt:lpstr>
      <vt:lpstr>Orcs</vt:lpstr>
      <vt:lpstr>Shambling_Undead</vt:lpstr>
      <vt:lpstr>Skaven</vt:lpstr>
      <vt:lpstr>Snotlings</vt:lpstr>
      <vt:lpstr>Tomb_Kings</vt:lpstr>
      <vt:lpstr>Underworld_Denizens</vt:lpstr>
      <vt:lpstr>Vampires</vt:lpstr>
      <vt:lpstr>Wood_Elves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Hicks</dc:creator>
  <cp:lastModifiedBy>Dave Hicks</cp:lastModifiedBy>
  <dcterms:created xsi:type="dcterms:W3CDTF">2017-11-19T00:58:53Z</dcterms:created>
  <dcterms:modified xsi:type="dcterms:W3CDTF">2025-07-27T10:58:03Z</dcterms:modified>
</cp:coreProperties>
</file>